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9320" windowHeight="1132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53" i="1" l="1"/>
  <c r="H147" i="1"/>
  <c r="H145" i="1"/>
  <c r="H142" i="1"/>
  <c r="H118" i="1"/>
  <c r="H112" i="1"/>
  <c r="H107" i="1"/>
  <c r="H99" i="1"/>
  <c r="H98" i="1"/>
  <c r="H88" i="1"/>
  <c r="H86" i="1"/>
  <c r="H84" i="1"/>
  <c r="H82" i="1"/>
  <c r="H77" i="1"/>
  <c r="H75" i="1"/>
  <c r="H74" i="1"/>
  <c r="H66" i="1"/>
  <c r="H54" i="1"/>
  <c r="H43" i="1"/>
  <c r="H41" i="1"/>
  <c r="H37" i="1"/>
  <c r="H36" i="1"/>
  <c r="H35" i="1"/>
  <c r="H33" i="1"/>
  <c r="H31" i="1"/>
  <c r="H24" i="1"/>
  <c r="H13" i="1"/>
  <c r="H12" i="1"/>
  <c r="H11" i="1"/>
  <c r="H10" i="1"/>
</calcChain>
</file>

<file path=xl/sharedStrings.xml><?xml version="1.0" encoding="utf-8"?>
<sst xmlns="http://schemas.openxmlformats.org/spreadsheetml/2006/main" count="647" uniqueCount="522">
  <si>
    <t>MINISTERIO DE RELACIONES EXTERIORES Y CULTO</t>
  </si>
  <si>
    <t>DIRECCION DE SERVICIO EXTERIOR</t>
  </si>
  <si>
    <t>LISTA DE FUNCIONARIOS CONSULARES  QUE REALIZAN TRAMITES DE EXHORTO DE LA CORTE SUPREMA DE JUSTICIA DE COSTA RICA</t>
  </si>
  <si>
    <t>Ubicación, competencia territorial, número de teléfono y número de fax de las oficinas consulares de Costa Rica y nombre, correo electrónico y puesto de los funcionarios consulares</t>
  </si>
  <si>
    <t>Ciudad</t>
  </si>
  <si>
    <t>Competencia territorial</t>
  </si>
  <si>
    <t>Número de teléfono</t>
  </si>
  <si>
    <t>Número de fax</t>
  </si>
  <si>
    <t>Dirección</t>
  </si>
  <si>
    <t>Nombre del funcionario</t>
  </si>
  <si>
    <t>Puesto</t>
  </si>
  <si>
    <t>Correo electrónico</t>
  </si>
  <si>
    <t>Skype</t>
  </si>
  <si>
    <t>1 - ALEMANIA</t>
  </si>
  <si>
    <t>Berlín</t>
  </si>
  <si>
    <t>Todo el país y Hungría</t>
  </si>
  <si>
    <t>(0049) 302 639-8990</t>
  </si>
  <si>
    <t>(0049) (30) 2655-7210</t>
  </si>
  <si>
    <t>Dessauerstr. 28-29,            D-10963 Berlín</t>
  </si>
  <si>
    <t>Carlos Lizano Arce</t>
  </si>
  <si>
    <t>Ministro Consejero y Cónsul General</t>
  </si>
  <si>
    <t>consulado@botschaft-costarica.de,clizano@botschaft-costarica.de</t>
  </si>
  <si>
    <t>Frankfurt</t>
  </si>
  <si>
    <t>Estados de: Hesen y Renania-Palatinado</t>
  </si>
  <si>
    <t>(0049) (69) 3904-3656</t>
  </si>
  <si>
    <t>(0049) (69) 391-026</t>
  </si>
  <si>
    <t>Nieder Kirchweb 22, 65934 Frankfurt/main</t>
  </si>
  <si>
    <t>Johanna (Jana) María Dressler</t>
  </si>
  <si>
    <t>Cónsul Honorario</t>
  </si>
  <si>
    <t>Hannover</t>
  </si>
  <si>
    <t>Estados de: Baja Sajonia y Bremen</t>
  </si>
  <si>
    <t>(0049) (51) 128-1127</t>
  </si>
  <si>
    <t>(0049) (51) 1283-4111</t>
  </si>
  <si>
    <t>Marienstrasse 8, 30171 Hannover</t>
  </si>
  <si>
    <t>Hans Wolf Sievert</t>
  </si>
  <si>
    <t>Hamburgo</t>
  </si>
  <si>
    <t>Estado de Hamburgo</t>
  </si>
  <si>
    <t>(0049) 408 01395</t>
  </si>
  <si>
    <t>(0049) (40) 8099-5943 / (40) 6696-1910</t>
  </si>
  <si>
    <t>Meyerhofstrasse 8, 22609 Hamburgo</t>
  </si>
  <si>
    <t>Joachim F.W. Ulrich</t>
  </si>
  <si>
    <t>Cónsul General Honorario</t>
  </si>
  <si>
    <t>Leipzig</t>
  </si>
  <si>
    <t>Estados de: Sajonia, Sajonia-Anhalt y Renania del Norte-Westfalia</t>
  </si>
  <si>
    <t>(0049)  341 9096732</t>
  </si>
  <si>
    <t>(0049) 341 9096733</t>
  </si>
  <si>
    <t>Lützowstr. 34, 04157 Leipzig</t>
  </si>
  <si>
    <t>Wilhelm Munstermann</t>
  </si>
  <si>
    <t>2 - ARGENTINA</t>
  </si>
  <si>
    <t>Buenos Aires</t>
  </si>
  <si>
    <t>Todo el país</t>
  </si>
  <si>
    <t>00 (54) (11) 4802- 6297</t>
  </si>
  <si>
    <t>00 (54) (11) 4801-3222</t>
  </si>
  <si>
    <t>Calle Pacheco de Melo 1883, piso 5, Buenos Aires</t>
  </si>
  <si>
    <t>Tomás Barrantes Rodríguez</t>
  </si>
  <si>
    <t>Consejero y Cónsul</t>
  </si>
  <si>
    <t>tobaro@gmail.com</t>
  </si>
  <si>
    <t>consuladoargentina</t>
  </si>
  <si>
    <t>3 - ANTILLAS NEERLANDESAS</t>
  </si>
  <si>
    <t>Aruba</t>
  </si>
  <si>
    <t>(00297) 584 7193</t>
  </si>
  <si>
    <t>(0029) 782-1696 / (0029) 782-1756</t>
  </si>
  <si>
    <t>Savaneta 235-B, Aruba</t>
  </si>
  <si>
    <t>Cecilia María Vries Flores de Arendsz</t>
  </si>
  <si>
    <t>consuladodecostaricaaruba@hotmail.com</t>
  </si>
  <si>
    <t>Curazao</t>
  </si>
  <si>
    <t>(005999) 465 8611</t>
  </si>
  <si>
    <t>00 (5999) 465-6846</t>
  </si>
  <si>
    <t>Gomezplein No. 10, 2o Piso, Curazao</t>
  </si>
  <si>
    <t>Omar Russel</t>
  </si>
  <si>
    <t>Vicecónsul Honorario</t>
  </si>
  <si>
    <t>omar.russel@mcb-bank.com</t>
  </si>
  <si>
    <t>4 - AUSTRALIA</t>
  </si>
  <si>
    <t>Russel, Omar</t>
  </si>
  <si>
    <t>Sidney</t>
  </si>
  <si>
    <t>61-2-9262-3883</t>
  </si>
  <si>
    <t>61-2-9279-1440</t>
  </si>
  <si>
    <t>Suite 301 B, Level 3, 50 Margaret Street Sydney, NSW 2000, Australia</t>
  </si>
  <si>
    <t>Ana Lucía Nassar Soto</t>
  </si>
  <si>
    <t>Cónsul General</t>
  </si>
  <si>
    <t>ana.lucia.nassar.soto@gmail.com</t>
  </si>
  <si>
    <t>5 - AUSTRIA</t>
  </si>
  <si>
    <t>Viena</t>
  </si>
  <si>
    <t>00 (43) (1) 263-3824</t>
  </si>
  <si>
    <t>(00) (43) (1) 263-38245</t>
  </si>
  <si>
    <t>Wagramer Strasse 23/ Stiege 1/Etage 1/Top 2 y 3 A-1220 Viena</t>
  </si>
  <si>
    <t>Herbert Espinoza Solano</t>
  </si>
  <si>
    <t>Ministro Consejero y Cónsul General</t>
  </si>
  <si>
    <t>consularaustria_costa.rica@chello.at</t>
  </si>
  <si>
    <t>6 - BAHAMAS</t>
  </si>
  <si>
    <t>Nassau</t>
  </si>
  <si>
    <t>00 (1) (242) 327-3796</t>
  </si>
  <si>
    <t>00 (1) (242) 327-3416</t>
  </si>
  <si>
    <t>P.O. Box CB11297 Caprice #6, West Bay Street, Nassau N.P.</t>
  </si>
  <si>
    <t>Robert Jagger Marriott</t>
  </si>
  <si>
    <t>7 - BÉLGICA</t>
  </si>
  <si>
    <t>Bruselas</t>
  </si>
  <si>
    <t>00 (32) (2) 640-5541 /  640-5969</t>
  </si>
  <si>
    <t>00 (32) (2) 648-3192</t>
  </si>
  <si>
    <t>489 Ave. Louise, Boite 13, 1050 Bruselas</t>
  </si>
  <si>
    <t>Ministro Consejero y Cónsul General</t>
  </si>
  <si>
    <t>8 - BELICE</t>
  </si>
  <si>
    <t>(501) 823-3582</t>
  </si>
  <si>
    <t>00 (501) 822-1583</t>
  </si>
  <si>
    <t>Belmopan Shopping Center, P.O.Box 21</t>
  </si>
  <si>
    <t>La Paz</t>
  </si>
  <si>
    <t>(591) 2214 5404</t>
  </si>
  <si>
    <t>(591) 2214 5721</t>
  </si>
  <si>
    <t>Avenida Montenegro, Nº 7E Edificio Aracelly Piso 2. La Paz, Bolivia.</t>
  </si>
  <si>
    <t>Tatiana Vargas Masís</t>
  </si>
  <si>
    <t>10 - BRASIL</t>
  </si>
  <si>
    <t>Brasilia</t>
  </si>
  <si>
    <t>00 (55) (61)3032 8450</t>
  </si>
  <si>
    <t>00 (55) (61)3032 8452</t>
  </si>
  <si>
    <t>SRTVN 701 Conjunto C, Ala A Salas 308/310 Edificio Centro Empresarial Norte CEP: 70.710-200 Asa Norte, Brasilia D.F.</t>
  </si>
  <si>
    <t>Marcia Watson Lockwood</t>
  </si>
  <si>
    <t>conscr.brasil@gmail.com</t>
  </si>
  <si>
    <t>Rio de Janeiro</t>
  </si>
  <si>
    <t>00 (55) (21) 2267-9513</t>
  </si>
  <si>
    <t>00 (55) (21) 2522-8833</t>
  </si>
  <si>
    <t>Rua Miguel Lemos 41 ST. 311  Copacabana,            Rio de Janeiro,  Brasil CEP: 22071-000</t>
  </si>
  <si>
    <t>Samuel Levy</t>
  </si>
  <si>
    <t>Sao Paulo</t>
  </si>
  <si>
    <t>00 (55) (11) 3062-5348</t>
  </si>
  <si>
    <t>00 (55) (11) 3062-9743</t>
  </si>
  <si>
    <t>Rua Canadá No. 107 Jardim América- Sao Paulo CEP.: 01436-000</t>
  </si>
  <si>
    <t>Victor Nacim Albud</t>
  </si>
  <si>
    <t>Floriánapolis</t>
  </si>
  <si>
    <t>Santa Catarina</t>
  </si>
  <si>
    <t>00 (55) (48) 3223-2437</t>
  </si>
  <si>
    <t>Av. Rio Branco, 387.         4° Piso, Espaço Mercosul  Centro Florianópolis S.C.</t>
  </si>
  <si>
    <t>Rolando Coto Varela</t>
  </si>
  <si>
    <t>11 - CANADÁ</t>
  </si>
  <si>
    <t>Ottawa</t>
  </si>
  <si>
    <t>00 (1) (613) 562-2855</t>
  </si>
  <si>
    <t>00 (1) (613) 562-2582</t>
  </si>
  <si>
    <t>325 Dalhouise Street, Suite 407. Ottawa, ON, K1N 7G2</t>
  </si>
  <si>
    <t>Francisco Chacón Hernández</t>
  </si>
  <si>
    <t>Ministro Consejero  y Cónsul General</t>
  </si>
  <si>
    <t>fchacon@costaricaembassy.com</t>
  </si>
  <si>
    <t>Eliana Villalobos Cárdenas</t>
  </si>
  <si>
    <t>Ministro Consejero con funciones consulares</t>
  </si>
  <si>
    <t>evillalobosc@gmail.com</t>
  </si>
  <si>
    <t>Vancouver</t>
  </si>
  <si>
    <t>(604) 604 9832152</t>
  </si>
  <si>
    <t>(001) 604-983-2178</t>
  </si>
  <si>
    <t>Vancouver, British Columbia, V7J-3S9 Canadá</t>
  </si>
  <si>
    <t>Antonio Arreaga Valdez</t>
  </si>
  <si>
    <t>12 - CHILE</t>
  </si>
  <si>
    <t>Santiago</t>
  </si>
  <si>
    <t>00 (562) 334-1600</t>
  </si>
  <si>
    <t>00 (562) 334-9490</t>
  </si>
  <si>
    <t>Calle Zurich #255, Depto 85, Las Condes, Santiago</t>
  </si>
  <si>
    <t>Mariamalia Jiménez Coto</t>
  </si>
  <si>
    <t>13 - CHINA</t>
  </si>
  <si>
    <t>Beijing</t>
  </si>
  <si>
    <t>(008610) 65324157</t>
  </si>
  <si>
    <t>(008610) 65324546</t>
  </si>
  <si>
    <t>Jianguomenwai Jiao Gong Yu 1-5-41 CP 100 600 Beijing, China</t>
  </si>
  <si>
    <t>consulado@costaricaembassycn.com</t>
  </si>
  <si>
    <t>José David Murillo Quesada</t>
  </si>
  <si>
    <t>14 - COLOMBIA</t>
  </si>
  <si>
    <t>Bogotá</t>
  </si>
  <si>
    <t>(00571) 629 54 62 / (00571) 619 73 62</t>
  </si>
  <si>
    <t>Carrera 12 No.114-37, Barrio Santa Bárbara Central, Bogotá D.C.</t>
  </si>
  <si>
    <t>15 - COREA</t>
  </si>
  <si>
    <t>Seúl</t>
  </si>
  <si>
    <t>00 (82) (2) 707-9249 / 707-9254</t>
  </si>
  <si>
    <t>00 (82) (2) 707-9255</t>
  </si>
  <si>
    <t>ILJIN Bldg. No #7, 50-1, Dohwa-Dong, Mapo-Gu, Seoul, 121-040</t>
  </si>
  <si>
    <t>16 - CUBA</t>
  </si>
  <si>
    <t>La Habana</t>
  </si>
  <si>
    <t>00 (537) 204-6938</t>
  </si>
  <si>
    <t>00 (537) 204-6937</t>
  </si>
  <si>
    <t>5ta. Ave. No. 6604 (Planta Baja), e/66 y 68 Miramar, La Habana</t>
  </si>
  <si>
    <t>Jorge Murillo González</t>
  </si>
  <si>
    <t>17 - DINAMARCA</t>
  </si>
  <si>
    <t>Copenhague</t>
  </si>
  <si>
    <t>(00945) 3343-3100</t>
  </si>
  <si>
    <t>00 (45) 3313-3838</t>
  </si>
  <si>
    <t>Landemarket 10 1119 Copenhague K</t>
  </si>
  <si>
    <t>Mads Marstrand-Jørgensen</t>
  </si>
  <si>
    <t>18 - ECUADOR</t>
  </si>
  <si>
    <t>Quito</t>
  </si>
  <si>
    <t>00 (593) (2) 225-6016</t>
  </si>
  <si>
    <t>00 (593) (2) 225-4087</t>
  </si>
  <si>
    <t>Calle Isla San Cristóbal N-44-385 y Guepi, Sector Jipijapa, Quito</t>
  </si>
  <si>
    <t>Alexis Coto Varela</t>
  </si>
  <si>
    <t>Ministro Consejero y Cónsul General</t>
  </si>
  <si>
    <t>consulcr1@uio.satnet.net</t>
  </si>
  <si>
    <t>19 - ESPAÑA</t>
  </si>
  <si>
    <t>Madrid</t>
  </si>
  <si>
    <t>00 (34) (91) 345-9622 / 345-9521</t>
  </si>
  <si>
    <t>(0034) (91) 353-3709</t>
  </si>
  <si>
    <t>Paseo de La Castellana 164, 17-A, 28046 Madrid</t>
  </si>
  <si>
    <t>Guillermo Rojas Vargas</t>
  </si>
  <si>
    <t>consulado@embcr.org</t>
  </si>
  <si>
    <t>20 - EL SALVADOR</t>
  </si>
  <si>
    <t>San Salvador</t>
  </si>
  <si>
    <t>00 (503) 2264-3867</t>
  </si>
  <si>
    <t>00 (503) 2264-3874</t>
  </si>
  <si>
    <t>85 Avenida Sur y Calle Cuscatlán No. 4415 Colonia Escalón San Salvador</t>
  </si>
  <si>
    <t>21 - ESTADOS UNIDOS</t>
  </si>
  <si>
    <t>Atlanta</t>
  </si>
  <si>
    <t>Estados de: Georgia, Alabama, Tennessee, Kentucky, Carolina del Sur y Carolina del Norte</t>
  </si>
  <si>
    <t>001 (770) 951 7025 (770) 951 9026</t>
  </si>
  <si>
    <t>00 (1) (770) 797-7700</t>
  </si>
  <si>
    <t>1870 The Exchange, Suite 100, Atlanta, GA 30339</t>
  </si>
  <si>
    <t>Joanne Leigh Noriega</t>
  </si>
  <si>
    <t>Consejero y Cónsul</t>
  </si>
  <si>
    <t>consulate_ga@costarica-embassy.org /  consuladocr.atlanta@gmail.com</t>
  </si>
  <si>
    <t>Houston</t>
  </si>
  <si>
    <t>Estados de: Arkansas, Louisiana, Mississippi, Texas, Nuevo México, Colorado, Nebraska, Kansas y Oklahoma</t>
  </si>
  <si>
    <t>00 (1) (713) 266-0484</t>
  </si>
  <si>
    <t>00 (1) (713) 266-1527</t>
  </si>
  <si>
    <t>3000 Wilcrest Suite 112, Houston, TX 77042</t>
  </si>
  <si>
    <t>Esteban Penrod Padilla</t>
  </si>
  <si>
    <t>consulatecr@sbcglobal.net</t>
  </si>
  <si>
    <t>Los Ángeles</t>
  </si>
  <si>
    <t>Estados de: California, Nevada, Utah, Alaska, Washington, Oregon, Montana, Wyoming, Idaho, Arizona, Hawaii</t>
  </si>
  <si>
    <t>001 (213) 380-6031 / (213) 380-7915</t>
  </si>
  <si>
    <t>001 (213) 380-5639</t>
  </si>
  <si>
    <t>1605 West Olymplic Blvd. Suite 400, Los Angeles, CA 90015</t>
  </si>
  <si>
    <t>Sylvia Ugalde Férnandez</t>
  </si>
  <si>
    <t>Javier Rojas Víquez</t>
  </si>
  <si>
    <t>Consejero</t>
  </si>
  <si>
    <t>Miami</t>
  </si>
  <si>
    <t>Estado de Florida y Puerto Rico</t>
  </si>
  <si>
    <t>001 (305) 871-7485</t>
  </si>
  <si>
    <t>001 786- 522-0119</t>
  </si>
  <si>
    <t>2730 SW 3rd Avenue, Suite 401, Miami, Fl 33129</t>
  </si>
  <si>
    <t>Chicago</t>
  </si>
  <si>
    <t>001 312 5774267</t>
  </si>
  <si>
    <t>001 312 4700282</t>
  </si>
  <si>
    <t>30 North Michigan Avenue, Suite 1922. Chicago.</t>
  </si>
  <si>
    <t>María Gabriela Sánchez Arrieta</t>
  </si>
  <si>
    <t>Cónsul General</t>
  </si>
  <si>
    <t>Minnesota</t>
  </si>
  <si>
    <t>001 (651) 293-1816</t>
  </si>
  <si>
    <t>001 (651) 665-0015</t>
  </si>
  <si>
    <t>Saint Paul, Minnesota</t>
  </si>
  <si>
    <t>Catherine L.T. Nicholson</t>
  </si>
  <si>
    <t>Washington</t>
  </si>
  <si>
    <t>Todo el paìs y para ara el Distrito Columbia y los Estados de Delaware, Maryland, Virginia y West Virginia</t>
  </si>
  <si>
    <t>001 (202) 499 - 2991</t>
  </si>
  <si>
    <t>001 (202) 265-4795</t>
  </si>
  <si>
    <t>2112-S Street, North West, Washington D.C. 20008</t>
  </si>
  <si>
    <t>Paola Porras Pastrán</t>
  </si>
  <si>
    <t>Ministro Consejero</t>
  </si>
  <si>
    <t>consulate@costarica-embassy.org</t>
  </si>
  <si>
    <t>Nueva York</t>
  </si>
  <si>
    <t>Estados de: Nueva York, Nueva Jersey, Maine, New Hampshire, Vermont, Rhode Island, Massachussets, Connecticut, Pennsylvania</t>
  </si>
  <si>
    <t>00 (1) (212) 509-3066 / 509-3067</t>
  </si>
  <si>
    <t>00 (1) (212) 509-3068</t>
  </si>
  <si>
    <t>Edificio 14 Penn Plaza, oficina 1202, 225 West 34 Street, Nueva York, NY 10122</t>
  </si>
  <si>
    <t>Ana Lorena Villalobos</t>
  </si>
  <si>
    <t>laura.pizarro.viales</t>
  </si>
  <si>
    <t>Karolina Sevilla Víquez</t>
  </si>
  <si>
    <t>Cónsul</t>
  </si>
  <si>
    <t>22- ESTONIA</t>
  </si>
  <si>
    <t>Tallin</t>
  </si>
  <si>
    <t>00 (372) 730-7300</t>
  </si>
  <si>
    <t>00 (372) 730-7301</t>
  </si>
  <si>
    <t>Sopruse Str. 2, 50050 Tartu</t>
  </si>
  <si>
    <t>Gunnar Kraft</t>
  </si>
  <si>
    <t>23 - FILIPINAS</t>
  </si>
  <si>
    <t>23- ESLOVAQUIA</t>
  </si>
  <si>
    <t>Bratislava</t>
  </si>
  <si>
    <t>(+ 421) 2 5910 1404</t>
  </si>
  <si>
    <t>(+421) 2 5910 1413</t>
  </si>
  <si>
    <t>Prepo¿tska 6 811 01 Bratislava</t>
  </si>
  <si>
    <t>Tomás Chrenek</t>
  </si>
  <si>
    <t>24- FILIPINAS</t>
  </si>
  <si>
    <t>Manila</t>
  </si>
  <si>
    <t>00 (63) 2818-6740 / 2816-7851</t>
  </si>
  <si>
    <t>00 (63) 2815-0199 / 2817-2060</t>
  </si>
  <si>
    <t>Smith Bell Building, 2294 Pasong Tamo Extensión, 1231 Makati City</t>
  </si>
  <si>
    <t>Fausto Preysler de la Riva</t>
  </si>
  <si>
    <t>24 - FINLANDIA</t>
  </si>
  <si>
    <t>Helsinki</t>
  </si>
  <si>
    <t>00 (358) 967-0181</t>
  </si>
  <si>
    <t>Mariankatu 26 B 00170 Helsinki</t>
  </si>
  <si>
    <t>Bengt-Gustav Winter</t>
  </si>
  <si>
    <t>25 - FRANCIA</t>
  </si>
  <si>
    <t>París</t>
  </si>
  <si>
    <t>00 (331) 4 5789696</t>
  </si>
  <si>
    <t>00 (331) 4 578-9966</t>
  </si>
  <si>
    <t>4, Square Rapp 75007, París</t>
  </si>
  <si>
    <t>Alexander Peñaranda Zárate</t>
  </si>
  <si>
    <t>26 - GUATEMALA</t>
  </si>
  <si>
    <t>Ciudad Guatemala</t>
  </si>
  <si>
    <t>(00502) 2337 - 4450</t>
  </si>
  <si>
    <t>5ta avenida 9-33 Zona 14. Guatemala</t>
  </si>
  <si>
    <t>Hazel Alpízar Orozco</t>
  </si>
  <si>
    <t>27 - HONDURAS</t>
  </si>
  <si>
    <t>Tegucigalpa</t>
  </si>
  <si>
    <t>(00504) 2232 - 1768</t>
  </si>
  <si>
    <t>00 (504) 232-1054</t>
  </si>
  <si>
    <t>Lomas del Guijarro, Residencial El Triángulo. Calle principal casa no. 3451, atrás del Ministerio Público y Farmacia El Ahorro. Tegucigalpa</t>
  </si>
  <si>
    <t>Mario Charpantier Alfaro</t>
  </si>
  <si>
    <t>conscr.honduras@gmail.com</t>
  </si>
  <si>
    <t>28 - INDIA</t>
  </si>
  <si>
    <t>Nueva Delhi</t>
  </si>
  <si>
    <t>00 (91)-(11)-41080810</t>
  </si>
  <si>
    <t>(91)-(11)-41080809</t>
  </si>
  <si>
    <t>C-25, Anand Niketan Nueva Delhi 110021</t>
  </si>
  <si>
    <t>29 - ISRAEL</t>
  </si>
  <si>
    <t>Tel Aviv</t>
  </si>
  <si>
    <t>00 (972) (203) 613-5061</t>
  </si>
  <si>
    <t>00 (972) (203) 613-4779</t>
  </si>
  <si>
    <t>Abba Hillel Silver Street ·14 Mail Box ·38 Beit Oz, 15th Floor Ramat Gan, 52506 Tel Aviv</t>
  </si>
  <si>
    <t>30- ITALIA</t>
  </si>
  <si>
    <t>Roma</t>
  </si>
  <si>
    <t>00 (3906) 84242853 / 84242850 / 85355935</t>
  </si>
  <si>
    <t>Viale Liegi 2, INT 8, Roma</t>
  </si>
  <si>
    <t>Olger Arias Sánchez</t>
  </si>
  <si>
    <t>Ileana Ordoñez Chacòn</t>
  </si>
  <si>
    <t>conscr.roma@gmail.com</t>
  </si>
  <si>
    <t>Milán</t>
  </si>
  <si>
    <t>Región de Lombardía</t>
  </si>
  <si>
    <t>00 (39) (02)        8645-4585</t>
  </si>
  <si>
    <t>Via Giulini, 5 20123 Milán</t>
  </si>
  <si>
    <t>Adalberto Boetti Villanis</t>
  </si>
  <si>
    <t>Turín</t>
  </si>
  <si>
    <t>Región del Piemonte</t>
  </si>
  <si>
    <t>00 (39) (011)       433-7218</t>
  </si>
  <si>
    <t>Vía Susa 31,                  10138, Torino</t>
  </si>
  <si>
    <t>Augusto Boetti Villanis</t>
  </si>
  <si>
    <t>31 - JAMAICA</t>
  </si>
  <si>
    <t>Kingston</t>
  </si>
  <si>
    <t>(876) 978- 5210</t>
  </si>
  <si>
    <t>58 Hope Road, Kingston 6. Jamaica</t>
  </si>
  <si>
    <t>32 - JAPÓN</t>
  </si>
  <si>
    <t>Tokio</t>
  </si>
  <si>
    <t>00 (81) (3) 3486-1812</t>
  </si>
  <si>
    <t>00 (81) (3) 3486-1813</t>
  </si>
  <si>
    <t>Kowa Bldg. No. 38 9 FL 901, 4-12-24 Nishi-Azabu Minato.ku, Tokyo 106-0031</t>
  </si>
  <si>
    <t>Lilliam Rodríguez Jiménez</t>
  </si>
  <si>
    <t>consuladocostarica.japon@gmail.com</t>
  </si>
  <si>
    <t>33- JORDANIA</t>
  </si>
  <si>
    <t>Amman</t>
  </si>
  <si>
    <t>00 (962) (6) 582-2684</t>
  </si>
  <si>
    <t>00 (962) (6) 581-3896</t>
  </si>
  <si>
    <t>P.O. Box 739, Amman 11118</t>
  </si>
  <si>
    <t>George Abu Khader</t>
  </si>
  <si>
    <t>costarica@ak.com.jo</t>
  </si>
  <si>
    <t>34 - LÍBANO</t>
  </si>
  <si>
    <t>Beirut</t>
  </si>
  <si>
    <t>00 (961) 134-3464 / 00 (961) 134-3454</t>
  </si>
  <si>
    <t>00 (961) 134-3454</t>
  </si>
  <si>
    <t>Abd-El-Baki Bldg, 1st Floor Facing Broadway Center Hamra Street, Beirut</t>
  </si>
  <si>
    <t>Riab Abd El Baki</t>
  </si>
  <si>
    <t>35- LUXEMBURGO</t>
  </si>
  <si>
    <t>Luxemburgo</t>
  </si>
  <si>
    <t>00 (32) (2) 640-5541 /  640-5969</t>
  </si>
  <si>
    <t>Glenda Lao Largaespada</t>
  </si>
  <si>
    <t>glenda.lao@pt.lu</t>
  </si>
  <si>
    <t>36- MÉXICO</t>
  </si>
  <si>
    <t>México D.F.</t>
  </si>
  <si>
    <t>00 (525) 552083361/ (525) 55207-6444</t>
  </si>
  <si>
    <t>00 (52) (55) 5207-6444</t>
  </si>
  <si>
    <t>Calle Río Poo #113 Colonia Cuactemoc, Entre Río Pánuco y Lerma, México D.F.</t>
  </si>
  <si>
    <t>María Amelia Hidalgo Zamora</t>
  </si>
  <si>
    <t>ahidalgo@consulado.decostaricaenmexico.org</t>
  </si>
  <si>
    <t>Deyda Monge Ureña</t>
  </si>
  <si>
    <t>Consejera con funciones consulares</t>
  </si>
  <si>
    <t>Guadalajara</t>
  </si>
  <si>
    <t>Jalisco</t>
  </si>
  <si>
    <t>00(52)5555257764(65)</t>
  </si>
  <si>
    <t>Calle Río Poo N° 113, Colonia Cuactémoc Entre Río Pánuco y Lerma México D.F., México (hasta la apertura de la Oficina Consular en Guadalajara)</t>
  </si>
  <si>
    <t>Percy Calvo Cartín</t>
  </si>
  <si>
    <t>embajada@embajada.decostaricaenmexico.org</t>
  </si>
  <si>
    <t>37- NICARAGUA</t>
  </si>
  <si>
    <t>Managua</t>
  </si>
  <si>
    <t>(00505)2 251-04-29</t>
  </si>
  <si>
    <t>(00505) 2251 - 04 - 43</t>
  </si>
  <si>
    <t>Angela Zuñiga Solano</t>
  </si>
  <si>
    <t>Ministro Consejero con funciones consulares</t>
  </si>
  <si>
    <t>angela.zuniga.solano@gmail.com</t>
  </si>
  <si>
    <t>consuladocrmanagua@yahoo.com</t>
  </si>
  <si>
    <t>Chinandega</t>
  </si>
  <si>
    <t>00 (505) 2340-1305</t>
  </si>
  <si>
    <t>Frente al Colegio Sagrado Corazón de Jesús (Betihemitas) en la Carretera Panamericana, Chinandega</t>
  </si>
  <si>
    <t>Alexa Peters Stewart</t>
  </si>
  <si>
    <t>Agregado con funciones consulares</t>
  </si>
  <si>
    <t>38 - NORUEGA</t>
  </si>
  <si>
    <t>Oslo</t>
  </si>
  <si>
    <t>00 (47) 2233-0408 / 2242-5823</t>
  </si>
  <si>
    <t>00 (47) 2233-0408</t>
  </si>
  <si>
    <t>Skippergat 33, 8th floor, 0154, Oslo</t>
  </si>
  <si>
    <t>Paul Chen Wendorf</t>
  </si>
  <si>
    <t>paul_christian_chen@hotmail.com</t>
  </si>
  <si>
    <t>39 - PAÍSES BAJOS</t>
  </si>
  <si>
    <t>La Haya</t>
  </si>
  <si>
    <t>00 (31) 70 354-0780 / 354-4775</t>
  </si>
  <si>
    <t>00 (31) (70) 358-4754</t>
  </si>
  <si>
    <t>Laan Copes van Cattenburch 46 2585 GB Den Haag</t>
  </si>
  <si>
    <t>Gustavo Campos Fallas</t>
  </si>
  <si>
    <t>gcampos@embacr.nl</t>
  </si>
  <si>
    <t>guscamfa</t>
  </si>
  <si>
    <t>40 - PANAMÁ</t>
  </si>
  <si>
    <t>Ciudad Panamá</t>
  </si>
  <si>
    <t>00 (507) 264-2937</t>
  </si>
  <si>
    <t>00 (507) 264-6348</t>
  </si>
  <si>
    <t>Calle Samuel Lewin, Edificio Plaza Omega 3 piso, a un costado del Santuario Nacional, Ciudad de Panamá</t>
  </si>
  <si>
    <t>Gustavo Zeledón Barrantes</t>
  </si>
  <si>
    <t>gzeledon2000@yahoo.com.ar</t>
  </si>
  <si>
    <t>David</t>
  </si>
  <si>
    <t>00 (507) 774-1923</t>
  </si>
  <si>
    <t>Frente a la Policlínica Edificio Malami Altos Oficentro Vega Oficina, No. 9, David</t>
  </si>
  <si>
    <t>Cónsul</t>
  </si>
  <si>
    <t>41 - PERÚ</t>
  </si>
  <si>
    <t>Lima</t>
  </si>
  <si>
    <t>00 (51) (1) 264-2999 / 264-2711</t>
  </si>
  <si>
    <t>00 (51) (1) 264-2799</t>
  </si>
  <si>
    <t>Calle Baltazar La Torre 828 San Isidro, Lima</t>
  </si>
  <si>
    <t>Mario Duarte Jiménez</t>
  </si>
  <si>
    <t>conscr.peru@gmail.com</t>
  </si>
  <si>
    <t>Ministro Consejero y Cónsul</t>
  </si>
  <si>
    <t>costarica.peru@hotmail.com</t>
  </si>
  <si>
    <t>42 - REINO UNIDO DE LA GRAN BRETAÑA E IRLANDA DEL NORTE</t>
  </si>
  <si>
    <t>Londres</t>
  </si>
  <si>
    <t>00 (44) (207) 706-8844</t>
  </si>
  <si>
    <t>(0044) 207 168-7548</t>
  </si>
  <si>
    <t>Flat 1, 14 Lancaster Gate, London W2 3LH</t>
  </si>
  <si>
    <t>Rafael  Sáenz Rodríguez</t>
  </si>
  <si>
    <t>rafael.saenz.rodriguez@gmail.com</t>
  </si>
  <si>
    <t>Carlos Garbanzo Blanco</t>
  </si>
  <si>
    <t>consul@costaricanembassy.co.uk</t>
  </si>
  <si>
    <t>43- REPÚBLICA DOMINICANA</t>
  </si>
  <si>
    <t>Santo Domingo</t>
  </si>
  <si>
    <t>00 (1) (809) 683-7002 / 683-7209</t>
  </si>
  <si>
    <t>00 (1) (809) 565-6467</t>
  </si>
  <si>
    <t>Ensanche Serrales entre Abraham Lincoln y Lope de Vega Calle Malaquias Gil No. 11 Altos,                 Santo Domingo</t>
  </si>
  <si>
    <t>Oscar Solís Rangel</t>
  </si>
  <si>
    <t>44 - RUSIA</t>
  </si>
  <si>
    <t>Moscú</t>
  </si>
  <si>
    <t>00 (7) (09) 5415-4014</t>
  </si>
  <si>
    <t>00 (7) (09) 5415-4042</t>
  </si>
  <si>
    <t>Rublovskoe Shosse, Edificio Nio. 26, Korpus 1, Kv. 23, Moscú</t>
  </si>
  <si>
    <t>45 - SINGAPUR</t>
  </si>
  <si>
    <t>Singapur</t>
  </si>
  <si>
    <t>00 (65) 67380566</t>
  </si>
  <si>
    <t>00 (65) 67380567</t>
  </si>
  <si>
    <t>271 Bukit Timah Road, ·04-08 Balmoral Plaza Singapore 259708</t>
  </si>
  <si>
    <t>46 - SUDÁFRICA</t>
  </si>
  <si>
    <t>Johannesburgo</t>
  </si>
  <si>
    <t>0027 11 4864716</t>
  </si>
  <si>
    <t>0027 11 6467514</t>
  </si>
  <si>
    <t>68140, Brynston 2021</t>
  </si>
  <si>
    <t>Simone Andrea Bishop</t>
  </si>
  <si>
    <t>Cónsul General Honorario</t>
  </si>
  <si>
    <t>47 - SUECIA</t>
  </si>
  <si>
    <t>Estocolmo</t>
  </si>
  <si>
    <t>00 (46) (8) 646-0000</t>
  </si>
  <si>
    <t>Upplandsgatan 27, 2tr SE-113 60 Estocolmo</t>
  </si>
  <si>
    <t>Tom Hansson Bruno</t>
  </si>
  <si>
    <t>48 - SUIZA</t>
  </si>
  <si>
    <t>Berna</t>
  </si>
  <si>
    <t>Todo el país y Polonia</t>
  </si>
  <si>
    <t>00 (41) (31) 372-7887</t>
  </si>
  <si>
    <t>00 (41) (31) 372-7834</t>
  </si>
  <si>
    <t>Schawarztortr 11, 3007 Berna</t>
  </si>
  <si>
    <t>Roberto Avendaño Sancho</t>
  </si>
  <si>
    <t>49 - TRINIDAD Y TOBAGO</t>
  </si>
  <si>
    <t>Puerto España</t>
  </si>
  <si>
    <t>00 (1) (868) 628-0652 / 628-0653</t>
  </si>
  <si>
    <t>00 (1) (868) 622-4862</t>
  </si>
  <si>
    <t>Mutual Building, 3 Floor, 16 Queen´s Park West, Woodford Street Entrance, Port Spain</t>
  </si>
  <si>
    <t>Primer Secretario</t>
  </si>
  <si>
    <t>50 -   URUGUAY</t>
  </si>
  <si>
    <t>Montevideo</t>
  </si>
  <si>
    <t>(0059) 82-7116408</t>
  </si>
  <si>
    <t>(0059) 82-7120872</t>
  </si>
  <si>
    <t>Roque Graseras 740, Montevideo</t>
  </si>
  <si>
    <t>51 - VENEZUELA</t>
  </si>
  <si>
    <t>Caracas</t>
  </si>
  <si>
    <t>(0058) 212-267-1104 / 265-7889</t>
  </si>
  <si>
    <t>(0058) 212- 265-1015 7 265-4660</t>
  </si>
  <si>
    <t>Urbanización Altamira, Avenida Juan Bosco entre 1 y 2 transversal, Edificio For You piso 11 P.H., Caracas</t>
  </si>
  <si>
    <t>Jorge Enrique Valerio Hernández</t>
  </si>
  <si>
    <t>00 (39) (06) 8535-5956</t>
  </si>
  <si>
    <t>00 (39) (02) 8645-4585</t>
  </si>
  <si>
    <t>00 (39) (011)   434-5012</t>
  </si>
  <si>
    <t>consuladocr_rd@hotmail.com</t>
  </si>
  <si>
    <t>cricacon@ceniai.inf.cu</t>
  </si>
  <si>
    <t>Mariana Rosales Aymerich</t>
  </si>
  <si>
    <t xml:space="preserve">David Yifond Li Fang </t>
  </si>
  <si>
    <t>Carmen Gil Erazo</t>
  </si>
  <si>
    <t>embacostaricatrinidad@gmail.com</t>
  </si>
  <si>
    <t xml:space="preserve">Adriana Lao Ramírez </t>
  </si>
  <si>
    <t xml:space="preserve">Esteban Morales Villalobos </t>
  </si>
  <si>
    <t xml:space="preserve">Encargado de Negocios a.i. </t>
  </si>
  <si>
    <t>Noemy Barush Goldberg</t>
  </si>
  <si>
    <t>Roberto Céspedes Gómez</t>
  </si>
  <si>
    <t>Jairo Francisco López Bolaños</t>
  </si>
  <si>
    <t>Manuel Enrique Núñez Lizano</t>
  </si>
  <si>
    <t xml:space="preserve">Rodolfo Rodríguez Cambronero  </t>
  </si>
  <si>
    <t>Javier Gerardo Rojas Víquez</t>
  </si>
  <si>
    <t xml:space="preserve">Consejero y Cónsul </t>
  </si>
  <si>
    <t>María Cristina Castro Villafranca</t>
  </si>
  <si>
    <t>Fanny Patricia Velázquez</t>
  </si>
  <si>
    <t xml:space="preserve">Reneé Alejandra Gómez Vargas </t>
  </si>
  <si>
    <t xml:space="preserve">Reparto San Juan del Hotel Seminole 2 cuadras norte 1/2 cuadra al oeste </t>
  </si>
  <si>
    <t xml:space="preserve">  </t>
  </si>
  <si>
    <t>nbarush@rree.go.cr</t>
  </si>
  <si>
    <t>gsanchez@rree.gocr,embaticabz@gmail.com")</t>
  </si>
  <si>
    <t>rcespedes@rree.go.cr</t>
  </si>
  <si>
    <t>(0571)-6 29 50 37 (Telefax)</t>
  </si>
  <si>
    <t>jlopez@rree.go.cr</t>
  </si>
  <si>
    <t xml:space="preserve">mnbunezlizano@gmail.com, manunez@rree.go.cr, conscr.elsalvador@gmail.com </t>
  </si>
  <si>
    <t>rrodriguez@rree.go.cr,  concr-us-fl@rree.go.cr</t>
  </si>
  <si>
    <t>jrojas@rree.go.cr, concr-us-il@rree.go.cr</t>
  </si>
  <si>
    <t>consulgenerald.c2014@gmail.com</t>
  </si>
  <si>
    <t xml:space="preserve">fvelazquez@rree.go.cr, emcri@netvision.net.il  </t>
  </si>
  <si>
    <t>rvargas@rree.go.cr, embacostaricajamaica@gmail.com</t>
  </si>
  <si>
    <t>emorales@rree.go.cr, consuladocrmanagua@yahoo.com</t>
  </si>
  <si>
    <t>dli@rree.go.cr</t>
  </si>
  <si>
    <t xml:space="preserve">alao@rree.go.cr, consuladocr@adinet.com.uy </t>
  </si>
  <si>
    <t>equiross@rree.go.cr, embajadacostarica.india@gmail.com</t>
  </si>
  <si>
    <t>mrosales@rree.go.cr, conscr.peru@gmail.com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</si>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</sst>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77" x14ac:knownFonts="1">
    <font>
      <sz val="10"/>
      <color rgb="FF000000"/>
      <name val="Arial"/>
    </font>
    <font>
      <u/>
      <sz val="10"/>
      <color rgb="FF000000"/>
      <name val="Cambria"/>
      <family val="1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color theme="3" tint="-0.249977111117893"/>
      <name val="Arial"/>
      <family val="2"/>
    </font>
    <font>
      <u/>
      <sz val="10"/>
      <color rgb="FF00206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2" fillId="0" borderId="0" applyNumberFormat="0" applyFill="0" applyBorder="0" applyAlignment="0" applyProtection="0"/>
  </cellStyleXfs>
  <cellXfs count="143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vertical="center" wrapText="1"/>
    </xf>
    <xf numFmtId="0" fontId="8" fillId="0" borderId="0" xfId="0" applyFont="1"/>
    <xf numFmtId="0" fontId="9" fillId="9" borderId="8" xfId="0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horizontal="center"/>
    </xf>
    <xf numFmtId="0" fontId="17" fillId="17" borderId="17" xfId="0" applyFont="1" applyFill="1" applyBorder="1" applyAlignment="1">
      <alignment horizontal="center" vertical="center"/>
    </xf>
    <xf numFmtId="0" fontId="18" fillId="18" borderId="18" xfId="0" applyFont="1" applyFill="1" applyBorder="1" applyAlignment="1">
      <alignment horizontal="center" vertical="center" wrapText="1"/>
    </xf>
    <xf numFmtId="0" fontId="20" fillId="20" borderId="20" xfId="0" applyFont="1" applyFill="1" applyBorder="1"/>
    <xf numFmtId="0" fontId="21" fillId="21" borderId="21" xfId="0" applyFont="1" applyFill="1" applyBorder="1" applyAlignment="1">
      <alignment vertical="center" wrapText="1"/>
    </xf>
    <xf numFmtId="0" fontId="22" fillId="22" borderId="22" xfId="0" applyFont="1" applyFill="1" applyBorder="1" applyAlignment="1">
      <alignment horizontal="center" vertical="center" wrapText="1"/>
    </xf>
    <xf numFmtId="0" fontId="23" fillId="23" borderId="23" xfId="0" applyFont="1" applyFill="1" applyBorder="1" applyAlignment="1">
      <alignment vertical="center"/>
    </xf>
    <xf numFmtId="0" fontId="24" fillId="24" borderId="24" xfId="0" applyFont="1" applyFill="1" applyBorder="1" applyAlignment="1">
      <alignment horizontal="center" vertical="center" wrapText="1"/>
    </xf>
    <xf numFmtId="0" fontId="26" fillId="26" borderId="26" xfId="0" applyFont="1" applyFill="1" applyBorder="1" applyAlignment="1">
      <alignment vertical="center" wrapText="1"/>
    </xf>
    <xf numFmtId="0" fontId="28" fillId="28" borderId="0" xfId="0" applyFont="1" applyFill="1"/>
    <xf numFmtId="0" fontId="29" fillId="29" borderId="28" xfId="0" applyFont="1" applyFill="1" applyBorder="1" applyAlignment="1">
      <alignment wrapText="1"/>
    </xf>
    <xf numFmtId="0" fontId="33" fillId="33" borderId="32" xfId="0" applyFont="1" applyFill="1" applyBorder="1" applyAlignment="1">
      <alignment horizontal="center" vertical="center" wrapText="1"/>
    </xf>
    <xf numFmtId="0" fontId="34" fillId="34" borderId="33" xfId="0" applyFont="1" applyFill="1" applyBorder="1"/>
    <xf numFmtId="0" fontId="38" fillId="38" borderId="38" xfId="0" applyFont="1" applyFill="1" applyBorder="1" applyAlignment="1">
      <alignment horizontal="center" vertical="center" wrapText="1"/>
    </xf>
    <xf numFmtId="0" fontId="39" fillId="39" borderId="39" xfId="0" applyFont="1" applyFill="1" applyBorder="1"/>
    <xf numFmtId="0" fontId="40" fillId="40" borderId="40" xfId="0" applyFont="1" applyFill="1" applyBorder="1" applyAlignment="1">
      <alignment horizontal="center" vertical="center" wrapText="1"/>
    </xf>
    <xf numFmtId="0" fontId="48" fillId="47" borderId="49" xfId="0" applyFont="1" applyFill="1" applyBorder="1" applyAlignment="1">
      <alignment horizontal="center" vertical="center" wrapText="1"/>
    </xf>
    <xf numFmtId="164" fontId="51" fillId="49" borderId="52" xfId="0" applyNumberFormat="1" applyFont="1" applyFill="1" applyBorder="1"/>
    <xf numFmtId="0" fontId="53" fillId="50" borderId="0" xfId="0" applyFont="1" applyFill="1" applyAlignment="1">
      <alignment vertical="center" wrapText="1"/>
    </xf>
    <xf numFmtId="0" fontId="54" fillId="51" borderId="55" xfId="0" applyFont="1" applyFill="1" applyBorder="1" applyAlignment="1">
      <alignment horizontal="center" vertical="center" wrapText="1"/>
    </xf>
    <xf numFmtId="0" fontId="55" fillId="52" borderId="56" xfId="0" applyFont="1" applyFill="1" applyBorder="1" applyAlignment="1">
      <alignment horizontal="center" vertical="center"/>
    </xf>
    <xf numFmtId="0" fontId="56" fillId="53" borderId="57" xfId="0" applyFont="1" applyFill="1" applyBorder="1" applyAlignment="1">
      <alignment horizontal="center" vertical="center"/>
    </xf>
    <xf numFmtId="0" fontId="57" fillId="54" borderId="58" xfId="0" applyFont="1" applyFill="1" applyBorder="1"/>
    <xf numFmtId="0" fontId="58" fillId="55" borderId="0" xfId="0" applyFont="1" applyFill="1"/>
    <xf numFmtId="0" fontId="59" fillId="56" borderId="0" xfId="0" applyFont="1" applyFill="1"/>
    <xf numFmtId="0" fontId="60" fillId="57" borderId="59" xfId="0" applyFont="1" applyFill="1" applyBorder="1" applyAlignment="1">
      <alignment horizontal="center" vertical="center" wrapText="1"/>
    </xf>
    <xf numFmtId="0" fontId="62" fillId="59" borderId="61" xfId="0" applyFont="1" applyFill="1" applyBorder="1"/>
    <xf numFmtId="0" fontId="66" fillId="63" borderId="65" xfId="0" applyFont="1" applyFill="1" applyBorder="1" applyAlignment="1">
      <alignment horizontal="center" vertical="center" wrapText="1"/>
    </xf>
    <xf numFmtId="0" fontId="67" fillId="64" borderId="66" xfId="0" applyFont="1" applyFill="1" applyBorder="1" applyAlignment="1">
      <alignment horizontal="center" vertical="center" wrapText="1"/>
    </xf>
    <xf numFmtId="0" fontId="68" fillId="65" borderId="0" xfId="0" applyFont="1" applyFill="1" applyAlignment="1">
      <alignment horizontal="center"/>
    </xf>
    <xf numFmtId="0" fontId="71" fillId="47" borderId="49" xfId="0" applyFont="1" applyFill="1" applyBorder="1" applyAlignment="1">
      <alignment horizontal="center" vertical="center" wrapText="1"/>
    </xf>
    <xf numFmtId="0" fontId="22" fillId="67" borderId="22" xfId="0" applyFont="1" applyFill="1" applyBorder="1" applyAlignment="1">
      <alignment horizontal="center" vertical="center" wrapText="1"/>
    </xf>
    <xf numFmtId="0" fontId="48" fillId="47" borderId="49" xfId="0" applyFont="1" applyFill="1" applyBorder="1" applyAlignment="1">
      <alignment horizontal="center" vertical="center" wrapText="1"/>
    </xf>
    <xf numFmtId="0" fontId="54" fillId="51" borderId="55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56" fillId="53" borderId="57" xfId="0" applyFont="1" applyFill="1" applyBorder="1" applyAlignment="1">
      <alignment horizontal="center" vertical="center"/>
    </xf>
    <xf numFmtId="0" fontId="32" fillId="32" borderId="31" xfId="0" applyFont="1" applyFill="1" applyBorder="1" applyAlignment="1">
      <alignment horizontal="center" vertical="center" wrapText="1"/>
    </xf>
    <xf numFmtId="0" fontId="72" fillId="63" borderId="65" xfId="1" applyFill="1" applyBorder="1" applyAlignment="1">
      <alignment horizontal="center" vertical="center" wrapText="1"/>
    </xf>
    <xf numFmtId="0" fontId="36" fillId="36" borderId="35" xfId="0" applyFont="1" applyFill="1" applyBorder="1" applyAlignment="1">
      <alignment horizontal="center" vertical="center"/>
    </xf>
    <xf numFmtId="0" fontId="30" fillId="30" borderId="29" xfId="0" applyFont="1" applyFill="1" applyBorder="1" applyAlignment="1">
      <alignment horizontal="center" vertical="center" wrapText="1"/>
    </xf>
    <xf numFmtId="0" fontId="41" fillId="41" borderId="41" xfId="0" applyFont="1" applyFill="1" applyBorder="1" applyAlignment="1">
      <alignment horizontal="center" vertical="center"/>
    </xf>
    <xf numFmtId="0" fontId="59" fillId="56" borderId="0" xfId="0" applyFont="1" applyFill="1" applyAlignment="1">
      <alignment horizontal="center" vertical="center"/>
    </xf>
    <xf numFmtId="0" fontId="57" fillId="54" borderId="58" xfId="0" applyFont="1" applyFill="1" applyBorder="1" applyAlignment="1">
      <alignment horizontal="center" vertical="center"/>
    </xf>
    <xf numFmtId="0" fontId="29" fillId="29" borderId="28" xfId="0" applyFont="1" applyFill="1" applyBorder="1" applyAlignment="1">
      <alignment horizontal="center" vertical="center" wrapText="1"/>
    </xf>
    <xf numFmtId="0" fontId="50" fillId="48" borderId="51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58" fillId="55" borderId="0" xfId="0" applyFont="1" applyFill="1" applyAlignment="1">
      <alignment horizontal="center" vertical="center"/>
    </xf>
    <xf numFmtId="0" fontId="28" fillId="28" borderId="0" xfId="0" applyFont="1" applyFill="1" applyAlignment="1">
      <alignment horizontal="center" vertical="center" wrapText="1"/>
    </xf>
    <xf numFmtId="0" fontId="39" fillId="39" borderId="39" xfId="0" applyFont="1" applyFill="1" applyBorder="1" applyAlignment="1">
      <alignment horizontal="center" vertical="center" wrapText="1"/>
    </xf>
    <xf numFmtId="0" fontId="34" fillId="34" borderId="33" xfId="0" applyFont="1" applyFill="1" applyBorder="1" applyAlignment="1">
      <alignment horizontal="center" vertical="center" wrapText="1"/>
    </xf>
    <xf numFmtId="0" fontId="56" fillId="53" borderId="57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 vertical="center" wrapText="1"/>
    </xf>
    <xf numFmtId="0" fontId="58" fillId="55" borderId="0" xfId="0" applyFont="1" applyFill="1" applyAlignment="1">
      <alignment horizontal="center" vertical="center" wrapText="1"/>
    </xf>
    <xf numFmtId="0" fontId="58" fillId="64" borderId="0" xfId="0" applyFont="1" applyFill="1"/>
    <xf numFmtId="0" fontId="0" fillId="64" borderId="0" xfId="0" applyFill="1" applyAlignment="1">
      <alignment wrapText="1"/>
    </xf>
    <xf numFmtId="0" fontId="74" fillId="64" borderId="0" xfId="0" applyFont="1" applyFill="1"/>
    <xf numFmtId="0" fontId="74" fillId="64" borderId="0" xfId="0" applyFont="1" applyFill="1" applyAlignment="1">
      <alignment wrapText="1"/>
    </xf>
    <xf numFmtId="0" fontId="5" fillId="63" borderId="65" xfId="0" applyFont="1" applyFill="1" applyBorder="1" applyAlignment="1">
      <alignment horizontal="center" vertical="center" wrapText="1"/>
    </xf>
    <xf numFmtId="0" fontId="13" fillId="69" borderId="12" xfId="0" applyFont="1" applyFill="1" applyBorder="1" applyAlignment="1">
      <alignment horizontal="center" vertical="center" wrapText="1"/>
    </xf>
    <xf numFmtId="0" fontId="48" fillId="69" borderId="49" xfId="0" applyFont="1" applyFill="1" applyBorder="1" applyAlignment="1">
      <alignment horizontal="center" vertical="center" wrapText="1"/>
    </xf>
    <xf numFmtId="0" fontId="0" fillId="69" borderId="40" xfId="0" applyFont="1" applyFill="1" applyBorder="1" applyAlignment="1">
      <alignment horizontal="center" vertical="center" wrapText="1"/>
    </xf>
    <xf numFmtId="0" fontId="72" fillId="69" borderId="65" xfId="1" applyFill="1" applyBorder="1" applyAlignment="1">
      <alignment horizontal="center" vertical="center" wrapText="1"/>
    </xf>
    <xf numFmtId="0" fontId="0" fillId="69" borderId="49" xfId="0" applyFont="1" applyFill="1" applyBorder="1" applyAlignment="1">
      <alignment horizontal="center" vertical="center" wrapText="1"/>
    </xf>
    <xf numFmtId="0" fontId="3" fillId="69" borderId="49" xfId="0" applyFont="1" applyFill="1" applyBorder="1" applyAlignment="1">
      <alignment horizontal="center" vertical="center" wrapText="1"/>
    </xf>
    <xf numFmtId="0" fontId="5" fillId="69" borderId="55" xfId="0" applyFont="1" applyFill="1" applyBorder="1" applyAlignment="1">
      <alignment horizontal="center" vertical="center" wrapText="1"/>
    </xf>
    <xf numFmtId="0" fontId="13" fillId="70" borderId="12" xfId="0" applyFont="1" applyFill="1" applyBorder="1" applyAlignment="1">
      <alignment horizontal="center" vertical="center" wrapText="1"/>
    </xf>
    <xf numFmtId="0" fontId="48" fillId="70" borderId="49" xfId="0" applyFont="1" applyFill="1" applyBorder="1" applyAlignment="1">
      <alignment horizontal="center" vertical="center" wrapText="1"/>
    </xf>
    <xf numFmtId="0" fontId="45" fillId="69" borderId="46" xfId="0" applyFont="1" applyFill="1" applyBorder="1" applyAlignment="1">
      <alignment horizontal="center" vertical="center"/>
    </xf>
    <xf numFmtId="0" fontId="5" fillId="69" borderId="65" xfId="0" applyFont="1" applyFill="1" applyBorder="1" applyAlignment="1">
      <alignment horizontal="center" vertical="center" wrapText="1"/>
    </xf>
    <xf numFmtId="0" fontId="48" fillId="67" borderId="49" xfId="0" applyFont="1" applyFill="1" applyBorder="1" applyAlignment="1">
      <alignment horizontal="center" vertical="center" wrapText="1"/>
    </xf>
    <xf numFmtId="0" fontId="0" fillId="67" borderId="49" xfId="0" applyFont="1" applyFill="1" applyBorder="1" applyAlignment="1">
      <alignment horizontal="center" vertical="center" wrapText="1"/>
    </xf>
    <xf numFmtId="0" fontId="4" fillId="69" borderId="59" xfId="0" applyFont="1" applyFill="1" applyBorder="1" applyAlignment="1">
      <alignment horizontal="center" vertical="center" wrapText="1"/>
    </xf>
    <xf numFmtId="0" fontId="56" fillId="69" borderId="57" xfId="0" applyFont="1" applyFill="1" applyBorder="1" applyAlignment="1">
      <alignment horizontal="center" vertical="center"/>
    </xf>
    <xf numFmtId="0" fontId="29" fillId="69" borderId="28" xfId="0" applyFont="1" applyFill="1" applyBorder="1" applyAlignment="1">
      <alignment wrapText="1"/>
    </xf>
    <xf numFmtId="0" fontId="3" fillId="67" borderId="49" xfId="0" applyFont="1" applyFill="1" applyBorder="1" applyAlignment="1">
      <alignment horizontal="center" vertical="center" wrapText="1"/>
    </xf>
    <xf numFmtId="0" fontId="71" fillId="69" borderId="49" xfId="0" applyFont="1" applyFill="1" applyBorder="1" applyAlignment="1">
      <alignment horizontal="center" vertical="center" wrapText="1"/>
    </xf>
    <xf numFmtId="0" fontId="72" fillId="69" borderId="55" xfId="1" applyFill="1" applyBorder="1" applyAlignment="1">
      <alignment horizontal="center" vertical="center" wrapText="1"/>
    </xf>
    <xf numFmtId="0" fontId="72" fillId="69" borderId="49" xfId="1" applyFill="1" applyBorder="1" applyAlignment="1">
      <alignment horizontal="center" vertical="center" wrapText="1"/>
    </xf>
    <xf numFmtId="0" fontId="5" fillId="67" borderId="5" xfId="0" applyFont="1" applyFill="1" applyBorder="1" applyAlignment="1">
      <alignment horizontal="center" vertical="center"/>
    </xf>
    <xf numFmtId="0" fontId="66" fillId="67" borderId="65" xfId="0" applyFont="1" applyFill="1" applyBorder="1" applyAlignment="1">
      <alignment horizontal="center" vertical="center" wrapText="1"/>
    </xf>
    <xf numFmtId="0" fontId="12" fillId="69" borderId="11" xfId="0" applyFont="1" applyFill="1" applyBorder="1" applyAlignment="1">
      <alignment horizontal="center" vertical="center" wrapText="1"/>
    </xf>
    <xf numFmtId="0" fontId="52" fillId="69" borderId="53" xfId="0" applyFont="1" applyFill="1" applyBorder="1" applyAlignment="1">
      <alignment horizontal="center" vertical="center" wrapText="1"/>
    </xf>
    <xf numFmtId="0" fontId="75" fillId="63" borderId="65" xfId="0" applyFont="1" applyFill="1" applyBorder="1" applyAlignment="1">
      <alignment horizontal="center" vertical="center" wrapText="1"/>
    </xf>
    <xf numFmtId="0" fontId="76" fillId="67" borderId="65" xfId="1" applyFont="1" applyFill="1" applyBorder="1" applyAlignment="1">
      <alignment horizontal="center" vertical="center" wrapText="1"/>
    </xf>
    <xf numFmtId="0" fontId="44" fillId="44" borderId="45" xfId="0" applyFont="1" applyFill="1" applyBorder="1" applyAlignment="1">
      <alignment horizontal="center" vertical="center" wrapText="1"/>
    </xf>
    <xf numFmtId="0" fontId="43" fillId="43" borderId="44" xfId="0" applyFont="1" applyFill="1" applyBorder="1" applyAlignment="1">
      <alignment horizontal="center" vertical="center" wrapText="1"/>
    </xf>
    <xf numFmtId="0" fontId="27" fillId="27" borderId="27" xfId="0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0" fontId="48" fillId="47" borderId="49" xfId="0" applyFont="1" applyFill="1" applyBorder="1" applyAlignment="1">
      <alignment horizontal="center" vertical="center" wrapText="1"/>
    </xf>
    <xf numFmtId="0" fontId="54" fillId="51" borderId="55" xfId="0" applyFont="1" applyFill="1" applyBorder="1" applyAlignment="1">
      <alignment horizontal="center" vertical="center" wrapText="1"/>
    </xf>
    <xf numFmtId="0" fontId="42" fillId="42" borderId="43" xfId="0" applyFont="1" applyFill="1" applyBorder="1" applyAlignment="1">
      <alignment horizontal="center" vertical="center" wrapText="1"/>
    </xf>
    <xf numFmtId="0" fontId="47" fillId="46" borderId="48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72" fillId="67" borderId="42" xfId="1" applyFill="1" applyBorder="1" applyAlignment="1">
      <alignment horizontal="center" vertical="center" wrapText="1"/>
    </xf>
    <xf numFmtId="0" fontId="49" fillId="67" borderId="50" xfId="0" applyFont="1" applyFill="1" applyBorder="1" applyAlignment="1">
      <alignment horizontal="center" vertical="center" wrapText="1"/>
    </xf>
    <xf numFmtId="0" fontId="48" fillId="67" borderId="49" xfId="0" applyFont="1" applyFill="1" applyBorder="1" applyAlignment="1">
      <alignment horizontal="center" vertical="center" wrapText="1"/>
    </xf>
    <xf numFmtId="0" fontId="3" fillId="47" borderId="4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6" fillId="45" borderId="47" xfId="0" applyFont="1" applyFill="1" applyBorder="1" applyAlignment="1">
      <alignment horizontal="center" vertical="center" wrapText="1"/>
    </xf>
    <xf numFmtId="0" fontId="71" fillId="47" borderId="64" xfId="0" applyFont="1" applyFill="1" applyBorder="1" applyAlignment="1">
      <alignment horizontal="center" vertical="center"/>
    </xf>
    <xf numFmtId="0" fontId="48" fillId="47" borderId="63" xfId="0" applyFont="1" applyFill="1" applyBorder="1" applyAlignment="1">
      <alignment horizontal="center" vertical="center"/>
    </xf>
    <xf numFmtId="0" fontId="37" fillId="37" borderId="36" xfId="0" applyFont="1" applyFill="1" applyBorder="1"/>
    <xf numFmtId="0" fontId="69" fillId="66" borderId="67" xfId="0" applyFont="1" applyFill="1" applyBorder="1"/>
    <xf numFmtId="0" fontId="10" fillId="10" borderId="9" xfId="0" applyFont="1" applyFill="1" applyBorder="1" applyAlignment="1">
      <alignment horizontal="center" vertical="center" wrapText="1"/>
    </xf>
    <xf numFmtId="0" fontId="63" fillId="60" borderId="62" xfId="0" applyFont="1" applyFill="1" applyBorder="1" applyAlignment="1">
      <alignment horizontal="center" vertical="center" wrapText="1"/>
    </xf>
    <xf numFmtId="0" fontId="70" fillId="13" borderId="64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2" fillId="42" borderId="64" xfId="0" applyFont="1" applyFill="1" applyBorder="1" applyAlignment="1">
      <alignment horizontal="center" vertical="center" wrapText="1"/>
    </xf>
    <xf numFmtId="0" fontId="48" fillId="47" borderId="64" xfId="0" applyFont="1" applyFill="1" applyBorder="1" applyAlignment="1">
      <alignment horizontal="center" vertical="center" wrapText="1"/>
    </xf>
    <xf numFmtId="0" fontId="31" fillId="31" borderId="30" xfId="0" applyFont="1" applyFill="1" applyBorder="1" applyAlignment="1">
      <alignment horizontal="center" vertical="center" wrapText="1"/>
    </xf>
    <xf numFmtId="0" fontId="25" fillId="25" borderId="25" xfId="0" applyFont="1" applyFill="1" applyBorder="1" applyAlignment="1">
      <alignment horizontal="center" vertical="center" wrapText="1"/>
    </xf>
    <xf numFmtId="0" fontId="64" fillId="61" borderId="63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73" fillId="68" borderId="54" xfId="0" applyFont="1" applyFill="1" applyBorder="1" applyAlignment="1">
      <alignment horizontal="center" vertical="center" wrapText="1"/>
    </xf>
    <xf numFmtId="0" fontId="73" fillId="68" borderId="15" xfId="0" applyFont="1" applyFill="1" applyBorder="1" applyAlignment="1">
      <alignment horizontal="center" vertical="center" wrapText="1"/>
    </xf>
    <xf numFmtId="0" fontId="73" fillId="68" borderId="37" xfId="0" applyFont="1" applyFill="1" applyBorder="1" applyAlignment="1">
      <alignment horizontal="center" vertical="center" wrapText="1"/>
    </xf>
    <xf numFmtId="0" fontId="15" fillId="15" borderId="1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9" fillId="19" borderId="19" xfId="0" applyFont="1" applyFill="1" applyBorder="1" applyAlignment="1">
      <alignment horizontal="center" vertical="center" wrapText="1"/>
    </xf>
    <xf numFmtId="0" fontId="65" fillId="62" borderId="64" xfId="0" applyFont="1" applyFill="1" applyBorder="1" applyAlignment="1">
      <alignment horizontal="center" vertical="center"/>
    </xf>
    <xf numFmtId="0" fontId="35" fillId="35" borderId="34" xfId="0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left" vertical="center" wrapText="1"/>
    </xf>
    <xf numFmtId="0" fontId="61" fillId="58" borderId="60" xfId="0" applyFont="1" applyFill="1" applyBorder="1"/>
    <xf numFmtId="0" fontId="13" fillId="44" borderId="45" xfId="0" applyFont="1" applyFill="1" applyBorder="1" applyAlignment="1">
      <alignment horizontal="center" vertical="center" wrapText="1"/>
    </xf>
    <xf numFmtId="0" fontId="13" fillId="69" borderId="12" xfId="0" applyFont="1" applyFill="1" applyBorder="1" applyAlignment="1">
      <alignment horizontal="center" vertical="center" wrapText="1"/>
    </xf>
    <xf numFmtId="0" fontId="48" fillId="69" borderId="49" xfId="0" applyFont="1" applyFill="1" applyBorder="1" applyAlignment="1">
      <alignment horizontal="center" vertical="center" wrapText="1"/>
    </xf>
    <xf numFmtId="0" fontId="71" fillId="69" borderId="49" xfId="0" applyFont="1" applyFill="1" applyBorder="1" applyAlignment="1">
      <alignment horizontal="center" vertical="center" wrapText="1"/>
    </xf>
    <xf numFmtId="0" fontId="72" fillId="69" borderId="11" xfId="1" applyFill="1" applyBorder="1" applyAlignment="1">
      <alignment horizontal="center" vertical="center" wrapText="1"/>
    </xf>
    <xf numFmtId="0" fontId="54" fillId="69" borderId="5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6" fillId="53" borderId="57" xfId="0" applyFont="1" applyFill="1" applyBorder="1" applyAlignment="1">
      <alignment horizontal="center" vertical="center"/>
    </xf>
    <xf numFmtId="0" fontId="32" fillId="32" borderId="31" xfId="0" applyFont="1" applyFill="1" applyBorder="1" applyAlignment="1">
      <alignment horizontal="center" vertical="center" wrapText="1"/>
    </xf>
    <xf numFmtId="0" fontId="62" fillId="67" borderId="61" xfId="0" applyFont="1" applyFill="1" applyBorder="1"/>
    <xf numFmtId="0" fontId="74" fillId="67" borderId="61" xfId="0" applyFont="1" applyFill="1" applyBorder="1"/>
    <xf numFmtId="0" fontId="74" fillId="67" borderId="0" xfId="0" applyFont="1" applyFill="1"/>
    <xf numFmtId="0" fontId="58" fillId="67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cespedes@rree.go.cr" TargetMode="External"/><Relationship Id="rId3" Type="http://schemas.openxmlformats.org/officeDocument/2006/relationships/hyperlink" Target="mailto:embacostaricatrinidad@gmail.com" TargetMode="External"/><Relationship Id="rId7" Type="http://schemas.openxmlformats.org/officeDocument/2006/relationships/hyperlink" Target="mailto:gsanchez@rree.gocr=HIPERVINCULO(%22mailto:embaticabz@gmail.com%22;%22embaticabz@gmail.com%22)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ricacon@ceniai.inf.cu" TargetMode="External"/><Relationship Id="rId1" Type="http://schemas.openxmlformats.org/officeDocument/2006/relationships/hyperlink" Target="mailto:consuladocr_rd@hotmail.com" TargetMode="External"/><Relationship Id="rId6" Type="http://schemas.openxmlformats.org/officeDocument/2006/relationships/hyperlink" Target="mailto:nbarush@rree.go.cr" TargetMode="External"/><Relationship Id="rId11" Type="http://schemas.openxmlformats.org/officeDocument/2006/relationships/hyperlink" Target="mailto:dli@rree.go.cr" TargetMode="External"/><Relationship Id="rId5" Type="http://schemas.openxmlformats.org/officeDocument/2006/relationships/hyperlink" Target="mailto:concr-us-il@rree.go.cr" TargetMode="External"/><Relationship Id="rId10" Type="http://schemas.openxmlformats.org/officeDocument/2006/relationships/hyperlink" Target="mailto:consulgenerald.c2014@gmail.com" TargetMode="External"/><Relationship Id="rId4" Type="http://schemas.openxmlformats.org/officeDocument/2006/relationships/hyperlink" Target="mailto:concr-us-fl@rree.go.cr" TargetMode="External"/><Relationship Id="rId9" Type="http://schemas.openxmlformats.org/officeDocument/2006/relationships/hyperlink" Target="mailto:jlopez@rree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55"/>
  <sheetViews>
    <sheetView tabSelected="1" zoomScale="85" zoomScaleNormal="85" workbookViewId="0">
      <pane ySplit="6" topLeftCell="A142" activePane="bottomLeft" state="frozen"/>
      <selection pane="bottomLeft" activeCell="AD125" sqref="AD125"/>
    </sheetView>
  </sheetViews>
  <sheetFormatPr baseColWidth="10" defaultColWidth="10" defaultRowHeight="12.75" customHeight="1" x14ac:dyDescent="0.2"/>
  <cols>
    <col min="1" max="1" width="16.42578125" style="30" customWidth="1"/>
    <col min="2" max="2" width="19.7109375" style="30" customWidth="1"/>
    <col min="3" max="3" width="20.5703125" style="30" customWidth="1"/>
    <col min="4" max="4" width="21.7109375" style="30" customWidth="1"/>
    <col min="5" max="5" width="22.42578125" style="30" customWidth="1"/>
    <col min="6" max="6" width="22.28515625" style="30" customWidth="1"/>
    <col min="7" max="7" width="25.85546875" style="59" customWidth="1"/>
    <col min="8" max="8" width="35.85546875" style="53" customWidth="1"/>
    <col min="9" max="9" width="25" style="30" customWidth="1"/>
    <col min="10" max="151" width="11.42578125" style="30" customWidth="1"/>
  </cols>
  <sheetData>
    <row r="1" spans="1:151" x14ac:dyDescent="0.2">
      <c r="A1" s="16" t="s">
        <v>0</v>
      </c>
      <c r="B1" s="16"/>
      <c r="C1" s="16"/>
      <c r="D1" s="16"/>
      <c r="E1" s="16"/>
      <c r="F1" s="16"/>
      <c r="G1" s="54"/>
      <c r="H1" s="48"/>
      <c r="I1" s="31"/>
    </row>
    <row r="2" spans="1:151" x14ac:dyDescent="0.2">
      <c r="A2" s="16" t="s">
        <v>1</v>
      </c>
      <c r="B2" s="16"/>
      <c r="C2" s="16"/>
      <c r="D2" s="16"/>
      <c r="E2" s="16"/>
      <c r="F2" s="16"/>
      <c r="G2" s="54"/>
      <c r="H2" s="48"/>
      <c r="I2" s="31"/>
    </row>
    <row r="3" spans="1:151" x14ac:dyDescent="0.2">
      <c r="A3" s="16" t="s">
        <v>2</v>
      </c>
      <c r="B3" s="16"/>
      <c r="C3" s="16"/>
      <c r="D3" s="16"/>
      <c r="E3" s="16"/>
      <c r="F3" s="16"/>
      <c r="G3" s="54"/>
      <c r="H3" s="48"/>
      <c r="I3" s="31"/>
    </row>
    <row r="4" spans="1:151" x14ac:dyDescent="0.2">
      <c r="A4" s="21"/>
      <c r="B4" s="21"/>
      <c r="C4" s="21"/>
      <c r="D4" s="21"/>
      <c r="E4" s="21"/>
      <c r="F4" s="21"/>
      <c r="G4" s="55"/>
      <c r="H4" s="49"/>
      <c r="I4" s="29"/>
    </row>
    <row r="5" spans="1:151" ht="47.25" customHeight="1" x14ac:dyDescent="0.2">
      <c r="A5" s="136" t="s">
        <v>3</v>
      </c>
      <c r="B5" s="136"/>
      <c r="C5" s="136"/>
      <c r="D5" s="136"/>
      <c r="E5" s="136"/>
      <c r="F5" s="136"/>
      <c r="G5" s="136"/>
      <c r="H5" s="136"/>
      <c r="I5" s="136"/>
      <c r="J5" s="33"/>
    </row>
    <row r="6" spans="1:151" ht="34.5" customHeight="1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43" t="s">
        <v>11</v>
      </c>
      <c r="I6" s="5" t="s">
        <v>12</v>
      </c>
      <c r="J6" s="33"/>
    </row>
    <row r="7" spans="1:151" x14ac:dyDescent="0.2">
      <c r="A7" s="137"/>
      <c r="B7" s="137"/>
      <c r="C7" s="137"/>
      <c r="D7" s="137"/>
      <c r="E7" s="137"/>
      <c r="F7" s="137"/>
      <c r="G7" s="137"/>
      <c r="H7" s="137"/>
      <c r="I7" s="137"/>
      <c r="J7" s="33"/>
    </row>
    <row r="8" spans="1:151" ht="23.25" customHeight="1" x14ac:dyDescent="0.2">
      <c r="A8" s="138" t="s">
        <v>13</v>
      </c>
      <c r="B8" s="138"/>
      <c r="C8" s="138"/>
      <c r="D8" s="138"/>
      <c r="E8" s="138"/>
      <c r="F8" s="138"/>
      <c r="G8" s="138"/>
      <c r="H8" s="138"/>
      <c r="I8" s="138"/>
      <c r="J8" s="33"/>
    </row>
    <row r="9" spans="1:151" ht="42.75" customHeight="1" x14ac:dyDescent="0.2">
      <c r="A9" s="6" t="s">
        <v>14</v>
      </c>
      <c r="B9" s="23" t="s">
        <v>15</v>
      </c>
      <c r="C9" s="19" t="s">
        <v>16</v>
      </c>
      <c r="D9" s="23" t="s">
        <v>17</v>
      </c>
      <c r="E9" s="23" t="s">
        <v>18</v>
      </c>
      <c r="F9" s="23" t="s">
        <v>19</v>
      </c>
      <c r="G9" s="56" t="s">
        <v>20</v>
      </c>
      <c r="H9" s="32" t="s">
        <v>21</v>
      </c>
      <c r="I9" s="23"/>
      <c r="J9" s="33"/>
    </row>
    <row r="10" spans="1:151" ht="42.75" customHeight="1" x14ac:dyDescent="0.2">
      <c r="A10" s="6" t="s">
        <v>22</v>
      </c>
      <c r="B10" s="23" t="s">
        <v>23</v>
      </c>
      <c r="C10" s="23" t="s">
        <v>24</v>
      </c>
      <c r="D10" s="23" t="s">
        <v>25</v>
      </c>
      <c r="E10" s="23" t="s">
        <v>26</v>
      </c>
      <c r="F10" s="23" t="s">
        <v>27</v>
      </c>
      <c r="G10" s="39" t="s">
        <v>28</v>
      </c>
      <c r="H10" s="27" t="str">
        <f>HYPERLINK("mailto:DrJDressler@t-online.de","DrJDressler@t-online.de ")</f>
        <v xml:space="preserve">DrJDressler@t-online.de </v>
      </c>
      <c r="I10" s="23"/>
      <c r="J10" s="33"/>
    </row>
    <row r="11" spans="1:151" ht="37.5" customHeight="1" x14ac:dyDescent="0.2">
      <c r="A11" s="6" t="s">
        <v>29</v>
      </c>
      <c r="B11" s="23" t="s">
        <v>30</v>
      </c>
      <c r="C11" s="23" t="s">
        <v>31</v>
      </c>
      <c r="D11" s="23" t="s">
        <v>32</v>
      </c>
      <c r="E11" s="23" t="s">
        <v>33</v>
      </c>
      <c r="F11" s="23" t="s">
        <v>34</v>
      </c>
      <c r="G11" s="39" t="s">
        <v>28</v>
      </c>
      <c r="H11" s="27" t="str">
        <f>HYPERLINK("mailto:consulcrhannover@aol.com","consulcrhannover@aol.com")</f>
        <v>consulcrhannover@aol.com</v>
      </c>
      <c r="I11" s="23"/>
      <c r="J11" s="33"/>
    </row>
    <row r="12" spans="1:151" ht="45" customHeight="1" x14ac:dyDescent="0.2">
      <c r="A12" s="6" t="s">
        <v>35</v>
      </c>
      <c r="B12" s="23" t="s">
        <v>36</v>
      </c>
      <c r="C12" s="23" t="s">
        <v>37</v>
      </c>
      <c r="D12" s="23" t="s">
        <v>38</v>
      </c>
      <c r="E12" s="23" t="s">
        <v>39</v>
      </c>
      <c r="F12" s="23" t="s">
        <v>40</v>
      </c>
      <c r="G12" s="39" t="s">
        <v>41</v>
      </c>
      <c r="H12" s="2" t="str">
        <f>HYPERLINK("mailto:Rica@congenricahh.de","rica@congenricahh.de")</f>
        <v>rica@congenricahh.de</v>
      </c>
      <c r="I12" s="23"/>
      <c r="J12" s="33"/>
    </row>
    <row r="13" spans="1:151" ht="61.5" customHeight="1" x14ac:dyDescent="0.2">
      <c r="A13" s="6" t="s">
        <v>42</v>
      </c>
      <c r="B13" s="23" t="s">
        <v>43</v>
      </c>
      <c r="C13" s="23" t="s">
        <v>44</v>
      </c>
      <c r="D13" s="23" t="s">
        <v>45</v>
      </c>
      <c r="E13" s="23" t="s">
        <v>46</v>
      </c>
      <c r="F13" s="23" t="s">
        <v>47</v>
      </c>
      <c r="G13" s="39" t="s">
        <v>28</v>
      </c>
      <c r="H13" s="41" t="str">
        <f>HYPERLINK("mailto:leipzig@konsulat-costarica-de","leipzig@konsulat-costarica-de")</f>
        <v>leipzig@konsulat-costarica-de</v>
      </c>
      <c r="I13" s="23"/>
      <c r="J13" s="33"/>
    </row>
    <row r="14" spans="1:151" s="31" customFormat="1" ht="23.25" customHeight="1" x14ac:dyDescent="0.2">
      <c r="A14" s="91" t="s">
        <v>48</v>
      </c>
      <c r="B14" s="92"/>
      <c r="C14" s="92"/>
      <c r="D14" s="92"/>
      <c r="E14" s="92"/>
      <c r="F14" s="92"/>
      <c r="G14" s="92"/>
      <c r="H14" s="92"/>
      <c r="I14" s="93"/>
      <c r="J14" s="3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:151" ht="38.25" customHeight="1" x14ac:dyDescent="0.2">
      <c r="A15" s="6" t="s">
        <v>49</v>
      </c>
      <c r="B15" s="23" t="s">
        <v>50</v>
      </c>
      <c r="C15" s="23" t="s">
        <v>51</v>
      </c>
      <c r="D15" s="23" t="s">
        <v>52</v>
      </c>
      <c r="E15" s="23" t="s">
        <v>53</v>
      </c>
      <c r="F15" s="23" t="s">
        <v>54</v>
      </c>
      <c r="G15" s="39" t="s">
        <v>55</v>
      </c>
      <c r="H15" s="41" t="s">
        <v>56</v>
      </c>
      <c r="I15" s="23" t="s">
        <v>57</v>
      </c>
      <c r="J15" s="33"/>
    </row>
    <row r="16" spans="1:151" s="31" customFormat="1" ht="23.25" customHeight="1" x14ac:dyDescent="0.2">
      <c r="A16" s="91" t="s">
        <v>58</v>
      </c>
      <c r="B16" s="92"/>
      <c r="C16" s="92"/>
      <c r="D16" s="92"/>
      <c r="E16" s="92"/>
      <c r="F16" s="92"/>
      <c r="G16" s="92"/>
      <c r="H16" s="92"/>
      <c r="I16" s="15"/>
      <c r="J16" s="33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ht="25.5" customHeight="1" x14ac:dyDescent="0.2">
      <c r="A17" s="6" t="s">
        <v>59</v>
      </c>
      <c r="B17" s="23" t="s">
        <v>59</v>
      </c>
      <c r="C17" s="23" t="s">
        <v>60</v>
      </c>
      <c r="D17" s="23" t="s">
        <v>61</v>
      </c>
      <c r="E17" s="23" t="s">
        <v>62</v>
      </c>
      <c r="F17" s="23" t="s">
        <v>63</v>
      </c>
      <c r="G17" s="39" t="s">
        <v>28</v>
      </c>
      <c r="H17" s="50" t="s">
        <v>64</v>
      </c>
      <c r="I17" s="19"/>
      <c r="J17" s="33"/>
    </row>
    <row r="18" spans="1:151" ht="25.5" customHeight="1" x14ac:dyDescent="0.2">
      <c r="A18" s="6" t="s">
        <v>65</v>
      </c>
      <c r="B18" s="23" t="s">
        <v>65</v>
      </c>
      <c r="C18" s="23" t="s">
        <v>66</v>
      </c>
      <c r="D18" s="23" t="s">
        <v>67</v>
      </c>
      <c r="E18" s="23" t="s">
        <v>68</v>
      </c>
      <c r="F18" s="23" t="s">
        <v>69</v>
      </c>
      <c r="G18" s="39" t="s">
        <v>70</v>
      </c>
      <c r="H18" s="45" t="s">
        <v>71</v>
      </c>
      <c r="I18" s="19"/>
      <c r="J18" s="33"/>
    </row>
    <row r="19" spans="1:151" s="31" customFormat="1" ht="21.75" customHeight="1" x14ac:dyDescent="0.2">
      <c r="A19" s="138" t="s">
        <v>72</v>
      </c>
      <c r="B19" s="138"/>
      <c r="C19" s="138"/>
      <c r="D19" s="138"/>
      <c r="E19" s="138"/>
      <c r="F19" s="138"/>
      <c r="G19" s="138"/>
      <c r="H19" s="138" t="s">
        <v>73</v>
      </c>
      <c r="I19" s="138"/>
      <c r="J19" s="24">
        <v>41415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ht="42.75" customHeight="1" x14ac:dyDescent="0.2">
      <c r="A20" s="6" t="s">
        <v>74</v>
      </c>
      <c r="B20" s="23" t="s">
        <v>50</v>
      </c>
      <c r="C20" s="13" t="s">
        <v>75</v>
      </c>
      <c r="D20" s="3" t="s">
        <v>76</v>
      </c>
      <c r="E20" s="17" t="s">
        <v>77</v>
      </c>
      <c r="F20" s="23" t="s">
        <v>78</v>
      </c>
      <c r="G20" s="39" t="s">
        <v>79</v>
      </c>
      <c r="H20" s="41" t="s">
        <v>80</v>
      </c>
      <c r="I20" s="23"/>
      <c r="J20" s="33"/>
    </row>
    <row r="21" spans="1:151" s="31" customFormat="1" ht="24.75" customHeight="1" x14ac:dyDescent="0.2">
      <c r="A21" s="138" t="s">
        <v>81</v>
      </c>
      <c r="B21" s="138"/>
      <c r="C21" s="138"/>
      <c r="D21" s="138"/>
      <c r="E21" s="138"/>
      <c r="F21" s="138"/>
      <c r="G21" s="138"/>
      <c r="H21" s="138"/>
      <c r="I21" s="138"/>
      <c r="J21" s="33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31" customFormat="1" ht="52.5" customHeight="1" x14ac:dyDescent="0.2">
      <c r="A22" s="6" t="s">
        <v>82</v>
      </c>
      <c r="B22" s="23" t="s">
        <v>50</v>
      </c>
      <c r="C22" s="23" t="s">
        <v>83</v>
      </c>
      <c r="D22" s="23" t="s">
        <v>84</v>
      </c>
      <c r="E22" s="23" t="s">
        <v>85</v>
      </c>
      <c r="F22" s="23" t="s">
        <v>86</v>
      </c>
      <c r="G22" s="39" t="s">
        <v>87</v>
      </c>
      <c r="H22" s="39" t="s">
        <v>88</v>
      </c>
      <c r="I22" s="6"/>
      <c r="J22" s="33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ht="24.75" customHeight="1" x14ac:dyDescent="0.2">
      <c r="A23" s="91" t="s">
        <v>89</v>
      </c>
      <c r="B23" s="92"/>
      <c r="C23" s="92"/>
      <c r="D23" s="92"/>
      <c r="E23" s="92"/>
      <c r="F23" s="92"/>
      <c r="G23" s="92"/>
      <c r="H23" s="92"/>
      <c r="I23" s="93"/>
      <c r="J23" s="33"/>
    </row>
    <row r="24" spans="1:151" ht="41.25" customHeight="1" x14ac:dyDescent="0.2">
      <c r="A24" s="6" t="s">
        <v>90</v>
      </c>
      <c r="B24" s="23" t="s">
        <v>50</v>
      </c>
      <c r="C24" s="23" t="s">
        <v>91</v>
      </c>
      <c r="D24" s="23" t="s">
        <v>92</v>
      </c>
      <c r="E24" s="23" t="s">
        <v>93</v>
      </c>
      <c r="F24" s="23" t="s">
        <v>94</v>
      </c>
      <c r="G24" s="39" t="s">
        <v>41</v>
      </c>
      <c r="H24" s="2" t="str">
        <f>HYPERLINK("mailto:jagger@coralwave.com","jagger@coralwave.com")</f>
        <v>jagger@coralwave.com</v>
      </c>
      <c r="I24" s="23"/>
      <c r="J24" s="33"/>
    </row>
    <row r="25" spans="1:151" ht="34.5" customHeight="1" x14ac:dyDescent="0.2">
      <c r="A25" s="91" t="s">
        <v>95</v>
      </c>
      <c r="B25" s="92"/>
      <c r="C25" s="92"/>
      <c r="D25" s="92"/>
      <c r="E25" s="92"/>
      <c r="F25" s="92"/>
      <c r="G25" s="92"/>
      <c r="H25" s="92"/>
      <c r="I25" s="93"/>
      <c r="J25" s="33"/>
    </row>
    <row r="26" spans="1:151" ht="0.75" customHeight="1" x14ac:dyDescent="0.2">
      <c r="A26" s="131" t="s">
        <v>96</v>
      </c>
      <c r="B26" s="132" t="s">
        <v>50</v>
      </c>
      <c r="C26" s="132" t="s">
        <v>97</v>
      </c>
      <c r="D26" s="132" t="s">
        <v>98</v>
      </c>
      <c r="E26" s="132" t="s">
        <v>99</v>
      </c>
      <c r="F26" s="133" t="s">
        <v>493</v>
      </c>
      <c r="G26" s="132" t="s">
        <v>100</v>
      </c>
      <c r="H26" s="134" t="s">
        <v>505</v>
      </c>
      <c r="I26" s="132"/>
      <c r="J26" s="33"/>
    </row>
    <row r="27" spans="1:151" s="63" customFormat="1" ht="36.75" customHeight="1" x14ac:dyDescent="0.2">
      <c r="A27" s="131"/>
      <c r="B27" s="132"/>
      <c r="C27" s="132"/>
      <c r="D27" s="132"/>
      <c r="E27" s="132"/>
      <c r="F27" s="132"/>
      <c r="G27" s="132"/>
      <c r="H27" s="135"/>
      <c r="I27" s="132"/>
      <c r="J27" s="140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</row>
    <row r="28" spans="1:151" ht="24" customHeight="1" x14ac:dyDescent="0.2">
      <c r="A28" s="91" t="s">
        <v>101</v>
      </c>
      <c r="B28" s="92"/>
      <c r="C28" s="92"/>
      <c r="D28" s="92"/>
      <c r="E28" s="92"/>
      <c r="F28" s="92"/>
      <c r="G28" s="92"/>
      <c r="H28" s="92"/>
      <c r="I28" s="93"/>
      <c r="J28" s="33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151" s="61" customFormat="1" ht="29.25" customHeight="1" x14ac:dyDescent="0.2">
      <c r="A29" s="72" t="s">
        <v>521</v>
      </c>
      <c r="B29" s="73" t="s">
        <v>50</v>
      </c>
      <c r="C29" s="66" t="s">
        <v>102</v>
      </c>
      <c r="D29" s="66" t="s">
        <v>103</v>
      </c>
      <c r="E29" s="66" t="s">
        <v>104</v>
      </c>
      <c r="F29" s="66" t="s">
        <v>235</v>
      </c>
      <c r="G29" s="82" t="s">
        <v>492</v>
      </c>
      <c r="H29" s="83" t="s">
        <v>506</v>
      </c>
      <c r="I29" s="66"/>
      <c r="J29" s="139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</row>
    <row r="30" spans="1:151" ht="27.75" customHeight="1" x14ac:dyDescent="0.2">
      <c r="A30" s="130" t="s">
        <v>504</v>
      </c>
      <c r="B30" s="92"/>
      <c r="C30" s="92"/>
      <c r="D30" s="92"/>
      <c r="E30" s="92"/>
      <c r="F30" s="92"/>
      <c r="G30" s="92"/>
      <c r="H30" s="92"/>
      <c r="I30" s="93"/>
      <c r="J30" s="33"/>
    </row>
    <row r="31" spans="1:151" ht="41.25" customHeight="1" x14ac:dyDescent="0.2">
      <c r="A31" s="6" t="s">
        <v>105</v>
      </c>
      <c r="B31" s="23" t="s">
        <v>50</v>
      </c>
      <c r="C31" s="23" t="s">
        <v>106</v>
      </c>
      <c r="D31" s="23" t="s">
        <v>107</v>
      </c>
      <c r="E31" s="23" t="s">
        <v>108</v>
      </c>
      <c r="F31" s="23" t="s">
        <v>109</v>
      </c>
      <c r="G31" s="39" t="s">
        <v>79</v>
      </c>
      <c r="H31" s="41" t="str">
        <f>HYPERLINK("mailto:tatiana.vargasmasis@gmail.com","embcrbo@entelnet.bo tatiana.vargasmasis@gmail.com ")</f>
        <v xml:space="preserve">embcrbo@entelnet.bo tatiana.vargasmasis@gmail.com </v>
      </c>
      <c r="I31" s="23"/>
      <c r="J31" s="33"/>
    </row>
    <row r="32" spans="1:151" ht="23.25" customHeight="1" x14ac:dyDescent="0.2">
      <c r="A32" s="91" t="s">
        <v>110</v>
      </c>
      <c r="B32" s="92"/>
      <c r="C32" s="92"/>
      <c r="D32" s="92"/>
      <c r="E32" s="92"/>
      <c r="F32" s="92"/>
      <c r="G32" s="92"/>
      <c r="H32" s="92"/>
      <c r="I32" s="93"/>
      <c r="J32" s="33"/>
    </row>
    <row r="33" spans="1:151" ht="55.5" customHeight="1" x14ac:dyDescent="0.2">
      <c r="A33" s="116" t="s">
        <v>111</v>
      </c>
      <c r="B33" s="97" t="s">
        <v>50</v>
      </c>
      <c r="C33" s="97" t="s">
        <v>112</v>
      </c>
      <c r="D33" s="97" t="s">
        <v>113</v>
      </c>
      <c r="E33" s="97" t="s">
        <v>114</v>
      </c>
      <c r="F33" s="23" t="s">
        <v>115</v>
      </c>
      <c r="G33" s="39" t="s">
        <v>87</v>
      </c>
      <c r="H33" s="40" t="str">
        <f>HYPERLINK("mailto:emticatt@trinidad.net"," mwatson.rree@gmail.com")</f>
        <v xml:space="preserve"> mwatson.rree@gmail.com</v>
      </c>
      <c r="I33" s="23"/>
      <c r="J33" s="33"/>
    </row>
    <row r="34" spans="1:151" ht="55.5" customHeight="1" x14ac:dyDescent="0.2">
      <c r="A34" s="118"/>
      <c r="B34" s="98"/>
      <c r="C34" s="98"/>
      <c r="D34" s="98"/>
      <c r="E34" s="98"/>
      <c r="F34" s="76"/>
      <c r="G34" s="76"/>
      <c r="H34" s="42" t="s">
        <v>116</v>
      </c>
      <c r="I34" s="23"/>
      <c r="J34" s="33"/>
    </row>
    <row r="35" spans="1:151" ht="55.5" customHeight="1" x14ac:dyDescent="0.2">
      <c r="A35" s="6" t="s">
        <v>117</v>
      </c>
      <c r="B35" s="23" t="s">
        <v>117</v>
      </c>
      <c r="C35" s="23" t="s">
        <v>118</v>
      </c>
      <c r="D35" s="23" t="s">
        <v>119</v>
      </c>
      <c r="E35" s="23" t="s">
        <v>120</v>
      </c>
      <c r="F35" s="23" t="s">
        <v>121</v>
      </c>
      <c r="G35" s="39" t="s">
        <v>28</v>
      </c>
      <c r="H35" s="40" t="str">
        <f>HYPERLINK("mailto:congericario@oi.com.br","congericario@oi.com.br")</f>
        <v>congericario@oi.com.br</v>
      </c>
      <c r="I35" s="23"/>
      <c r="J35" s="33"/>
    </row>
    <row r="36" spans="1:151" ht="45" customHeight="1" x14ac:dyDescent="0.2">
      <c r="A36" s="6" t="s">
        <v>122</v>
      </c>
      <c r="B36" s="23" t="s">
        <v>122</v>
      </c>
      <c r="C36" s="23" t="s">
        <v>123</v>
      </c>
      <c r="D36" s="23" t="s">
        <v>124</v>
      </c>
      <c r="E36" s="23" t="s">
        <v>125</v>
      </c>
      <c r="F36" s="23" t="s">
        <v>126</v>
      </c>
      <c r="G36" s="39" t="s">
        <v>28</v>
      </c>
      <c r="H36" s="39" t="str">
        <f>HYPERLINK("mailto:consulcostarica@ig.com.br/mvabbud@terra.com.br","consulcostarica@ig.com.br    mvabbud@terra.com.br ")</f>
        <v xml:space="preserve">consulcostarica@ig.com.br    mvabbud@terra.com.br </v>
      </c>
      <c r="I36" s="23"/>
      <c r="J36" s="33"/>
    </row>
    <row r="37" spans="1:151" ht="39" customHeight="1" x14ac:dyDescent="0.2">
      <c r="A37" s="6" t="s">
        <v>127</v>
      </c>
      <c r="B37" s="23" t="s">
        <v>128</v>
      </c>
      <c r="C37" s="23" t="s">
        <v>129</v>
      </c>
      <c r="D37" s="23" t="s">
        <v>129</v>
      </c>
      <c r="E37" s="23" t="s">
        <v>130</v>
      </c>
      <c r="F37" s="23" t="s">
        <v>131</v>
      </c>
      <c r="G37" s="39" t="s">
        <v>28</v>
      </c>
      <c r="H37" s="39" t="str">
        <f>HYPERLINK("mailto:conscostarica1sc@zipmail.com.br","conscostarica1sc@zipmail.com.br")</f>
        <v>conscostarica1sc@zipmail.com.br</v>
      </c>
      <c r="I37" s="23"/>
      <c r="J37" s="33"/>
    </row>
    <row r="38" spans="1:151" ht="23.25" customHeight="1" x14ac:dyDescent="0.2">
      <c r="A38" s="91" t="s">
        <v>132</v>
      </c>
      <c r="B38" s="92"/>
      <c r="C38" s="92"/>
      <c r="D38" s="92"/>
      <c r="E38" s="92"/>
      <c r="F38" s="92"/>
      <c r="G38" s="92"/>
      <c r="H38" s="92"/>
      <c r="I38" s="93"/>
      <c r="J38" s="33"/>
    </row>
    <row r="39" spans="1:151" ht="51" customHeight="1" x14ac:dyDescent="0.2">
      <c r="A39" s="116" t="s">
        <v>133</v>
      </c>
      <c r="B39" s="126" t="s">
        <v>50</v>
      </c>
      <c r="C39" s="128" t="s">
        <v>134</v>
      </c>
      <c r="D39" s="97" t="s">
        <v>135</v>
      </c>
      <c r="E39" s="97" t="s">
        <v>136</v>
      </c>
      <c r="F39" s="23" t="s">
        <v>137</v>
      </c>
      <c r="G39" s="39" t="s">
        <v>138</v>
      </c>
      <c r="H39" s="40" t="s">
        <v>139</v>
      </c>
      <c r="I39" s="6"/>
      <c r="J39" s="33"/>
    </row>
    <row r="40" spans="1:151" ht="42.75" customHeight="1" x14ac:dyDescent="0.2">
      <c r="A40" s="118"/>
      <c r="B40" s="127"/>
      <c r="C40" s="129"/>
      <c r="D40" s="129"/>
      <c r="E40" s="98"/>
      <c r="F40" s="23" t="s">
        <v>140</v>
      </c>
      <c r="G40" s="39" t="s">
        <v>141</v>
      </c>
      <c r="H40" s="1" t="s">
        <v>142</v>
      </c>
      <c r="I40" s="23"/>
      <c r="J40" s="33"/>
    </row>
    <row r="41" spans="1:151" ht="38.25" customHeight="1" x14ac:dyDescent="0.2">
      <c r="A41" s="6" t="s">
        <v>143</v>
      </c>
      <c r="B41" s="23" t="s">
        <v>143</v>
      </c>
      <c r="C41" s="23" t="s">
        <v>144</v>
      </c>
      <c r="D41" s="23" t="s">
        <v>145</v>
      </c>
      <c r="E41" s="23" t="s">
        <v>146</v>
      </c>
      <c r="F41" s="23" t="s">
        <v>147</v>
      </c>
      <c r="G41" s="39" t="s">
        <v>28</v>
      </c>
      <c r="H41" s="39" t="str">
        <f>HYPERLINK("mailto:arreaga@uniserve.com","consulado@can.rogers.com / arreaga@axionet.com ")</f>
        <v xml:space="preserve">consulado@can.rogers.com / arreaga@axionet.com </v>
      </c>
      <c r="I41" s="23"/>
      <c r="J41" s="33"/>
    </row>
    <row r="42" spans="1:151" ht="23.25" customHeight="1" x14ac:dyDescent="0.2">
      <c r="A42" s="91" t="s">
        <v>148</v>
      </c>
      <c r="B42" s="92"/>
      <c r="C42" s="92"/>
      <c r="D42" s="92"/>
      <c r="E42" s="92"/>
      <c r="F42" s="92"/>
      <c r="G42" s="92"/>
      <c r="H42" s="92"/>
      <c r="I42" s="93"/>
      <c r="J42" s="33"/>
    </row>
    <row r="43" spans="1:151" ht="43.5" customHeight="1" x14ac:dyDescent="0.2">
      <c r="A43" s="6" t="s">
        <v>149</v>
      </c>
      <c r="B43" s="23" t="s">
        <v>50</v>
      </c>
      <c r="C43" s="23" t="s">
        <v>150</v>
      </c>
      <c r="D43" s="23" t="s">
        <v>151</v>
      </c>
      <c r="E43" s="23" t="s">
        <v>152</v>
      </c>
      <c r="F43" s="23" t="s">
        <v>153</v>
      </c>
      <c r="G43" s="39" t="s">
        <v>138</v>
      </c>
      <c r="H43" s="39" t="str">
        <f>HYPERLINK("mailto:consulado@costarica.cl","consulado@costarica.cl")</f>
        <v>consulado@costarica.cl</v>
      </c>
      <c r="I43" s="23"/>
      <c r="J43" s="33"/>
    </row>
    <row r="44" spans="1:151" ht="23.25" customHeight="1" x14ac:dyDescent="0.2">
      <c r="A44" s="91" t="s">
        <v>154</v>
      </c>
      <c r="B44" s="92"/>
      <c r="C44" s="92"/>
      <c r="D44" s="92"/>
      <c r="E44" s="92"/>
      <c r="F44" s="92"/>
      <c r="G44" s="92"/>
      <c r="H44" s="92"/>
      <c r="I44" s="93"/>
      <c r="J44" s="33"/>
    </row>
    <row r="45" spans="1:151" ht="51" customHeight="1" x14ac:dyDescent="0.2">
      <c r="A45" s="94" t="s">
        <v>155</v>
      </c>
      <c r="B45" s="95" t="s">
        <v>50</v>
      </c>
      <c r="C45" s="97" t="s">
        <v>156</v>
      </c>
      <c r="D45" s="95" t="s">
        <v>157</v>
      </c>
      <c r="E45" s="95" t="s">
        <v>158</v>
      </c>
      <c r="F45" s="85"/>
      <c r="G45" s="81" t="s">
        <v>87</v>
      </c>
      <c r="H45" s="86" t="s">
        <v>159</v>
      </c>
      <c r="I45" s="23"/>
      <c r="J45" s="33"/>
    </row>
    <row r="46" spans="1:151" ht="51" customHeight="1" x14ac:dyDescent="0.2">
      <c r="A46" s="94"/>
      <c r="B46" s="95"/>
      <c r="C46" s="98"/>
      <c r="D46" s="95"/>
      <c r="E46" s="95"/>
      <c r="F46" s="23" t="s">
        <v>160</v>
      </c>
      <c r="G46" s="39" t="s">
        <v>141</v>
      </c>
      <c r="H46" s="34" t="s">
        <v>159</v>
      </c>
      <c r="I46" s="23"/>
      <c r="J46" s="33"/>
    </row>
    <row r="47" spans="1:151" ht="25.5" customHeight="1" x14ac:dyDescent="0.2">
      <c r="A47" s="91" t="s">
        <v>161</v>
      </c>
      <c r="B47" s="92"/>
      <c r="C47" s="92"/>
      <c r="D47" s="92"/>
      <c r="E47" s="92"/>
      <c r="F47" s="92"/>
      <c r="G47" s="92"/>
      <c r="H47" s="92"/>
      <c r="I47" s="93"/>
      <c r="J47" s="33"/>
    </row>
    <row r="48" spans="1:151" s="61" customFormat="1" ht="51.75" customHeight="1" x14ac:dyDescent="0.2">
      <c r="A48" s="65" t="s">
        <v>162</v>
      </c>
      <c r="B48" s="66" t="s">
        <v>50</v>
      </c>
      <c r="C48" s="66" t="s">
        <v>163</v>
      </c>
      <c r="D48" s="70" t="s">
        <v>508</v>
      </c>
      <c r="E48" s="66" t="s">
        <v>164</v>
      </c>
      <c r="F48" s="82" t="s">
        <v>494</v>
      </c>
      <c r="G48" s="66" t="s">
        <v>87</v>
      </c>
      <c r="H48" s="84" t="s">
        <v>507</v>
      </c>
      <c r="I48" s="66"/>
      <c r="J48" s="139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</row>
    <row r="49" spans="1:151" ht="28.5" customHeight="1" x14ac:dyDescent="0.2">
      <c r="A49" s="91" t="s">
        <v>165</v>
      </c>
      <c r="B49" s="92"/>
      <c r="C49" s="92"/>
      <c r="D49" s="92"/>
      <c r="E49" s="92"/>
      <c r="F49" s="92"/>
      <c r="G49" s="92"/>
      <c r="H49" s="92"/>
      <c r="I49" s="93"/>
      <c r="J49" s="33"/>
    </row>
    <row r="50" spans="1:151" s="61" customFormat="1" ht="38.25" customHeight="1" x14ac:dyDescent="0.2">
      <c r="A50" s="65" t="s">
        <v>166</v>
      </c>
      <c r="B50" s="66" t="s">
        <v>50</v>
      </c>
      <c r="C50" s="66" t="s">
        <v>167</v>
      </c>
      <c r="D50" s="66" t="s">
        <v>168</v>
      </c>
      <c r="E50" s="66" t="s">
        <v>169</v>
      </c>
      <c r="F50" s="82" t="s">
        <v>495</v>
      </c>
      <c r="G50" s="66" t="s">
        <v>87</v>
      </c>
      <c r="H50" s="83" t="s">
        <v>509</v>
      </c>
      <c r="I50" s="79"/>
      <c r="J50" s="139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</row>
    <row r="51" spans="1:151" ht="23.25" customHeight="1" x14ac:dyDescent="0.2">
      <c r="A51" s="91" t="s">
        <v>170</v>
      </c>
      <c r="B51" s="92"/>
      <c r="C51" s="92"/>
      <c r="D51" s="92"/>
      <c r="E51" s="92"/>
      <c r="F51" s="92"/>
      <c r="G51" s="92"/>
      <c r="H51" s="92"/>
      <c r="I51" s="93"/>
      <c r="J51" s="139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</row>
    <row r="52" spans="1:151" ht="48" customHeight="1" x14ac:dyDescent="0.2">
      <c r="A52" s="6" t="s">
        <v>171</v>
      </c>
      <c r="B52" s="23" t="s">
        <v>50</v>
      </c>
      <c r="C52" s="23" t="s">
        <v>172</v>
      </c>
      <c r="D52" s="23" t="s">
        <v>173</v>
      </c>
      <c r="E52" s="23" t="s">
        <v>174</v>
      </c>
      <c r="F52" s="23" t="s">
        <v>175</v>
      </c>
      <c r="G52" s="39" t="s">
        <v>87</v>
      </c>
      <c r="H52" s="44" t="s">
        <v>485</v>
      </c>
      <c r="I52" s="23"/>
      <c r="J52" s="33"/>
    </row>
    <row r="53" spans="1:151" ht="19.5" customHeight="1" x14ac:dyDescent="0.2">
      <c r="A53" s="91" t="s">
        <v>176</v>
      </c>
      <c r="B53" s="92"/>
      <c r="C53" s="92"/>
      <c r="D53" s="92"/>
      <c r="E53" s="92"/>
      <c r="F53" s="92"/>
      <c r="G53" s="92"/>
      <c r="H53" s="92"/>
      <c r="I53" s="93"/>
      <c r="J53" s="33"/>
    </row>
    <row r="54" spans="1:151" ht="29.25" customHeight="1" x14ac:dyDescent="0.2">
      <c r="A54" s="6" t="s">
        <v>177</v>
      </c>
      <c r="B54" s="23" t="s">
        <v>50</v>
      </c>
      <c r="C54" s="23" t="s">
        <v>178</v>
      </c>
      <c r="D54" s="23" t="s">
        <v>179</v>
      </c>
      <c r="E54" s="23" t="s">
        <v>180</v>
      </c>
      <c r="F54" s="23" t="s">
        <v>181</v>
      </c>
      <c r="G54" s="39" t="s">
        <v>41</v>
      </c>
      <c r="H54" s="41" t="str">
        <f>HYPERLINK("mailto:mmj@norsker-jacoby.dk","mmj@norsker-jacoby.dk ")</f>
        <v xml:space="preserve">mmj@norsker-jacoby.dk </v>
      </c>
      <c r="I54" s="23"/>
      <c r="J54" s="33"/>
    </row>
    <row r="55" spans="1:151" x14ac:dyDescent="0.2">
      <c r="A55" s="91" t="s">
        <v>182</v>
      </c>
      <c r="B55" s="92"/>
      <c r="C55" s="92"/>
      <c r="D55" s="92"/>
      <c r="E55" s="92"/>
      <c r="F55" s="92"/>
      <c r="G55" s="92"/>
      <c r="H55" s="92"/>
      <c r="I55" s="93"/>
      <c r="J55" s="33"/>
    </row>
    <row r="56" spans="1:151" ht="42" customHeight="1" x14ac:dyDescent="0.2">
      <c r="A56" s="20" t="s">
        <v>183</v>
      </c>
      <c r="B56" s="9" t="s">
        <v>50</v>
      </c>
      <c r="C56" s="9" t="s">
        <v>184</v>
      </c>
      <c r="D56" s="9" t="s">
        <v>185</v>
      </c>
      <c r="E56" s="9" t="s">
        <v>186</v>
      </c>
      <c r="F56" s="9" t="s">
        <v>187</v>
      </c>
      <c r="G56" s="9" t="s">
        <v>188</v>
      </c>
      <c r="H56" s="18" t="s">
        <v>189</v>
      </c>
      <c r="I56" s="9"/>
      <c r="J56" s="33"/>
    </row>
    <row r="57" spans="1:151" ht="23.25" customHeight="1" x14ac:dyDescent="0.2">
      <c r="A57" s="120" t="s">
        <v>190</v>
      </c>
      <c r="B57" s="121"/>
      <c r="C57" s="121"/>
      <c r="D57" s="121"/>
      <c r="E57" s="121"/>
      <c r="F57" s="121"/>
      <c r="G57" s="121"/>
      <c r="H57" s="121"/>
      <c r="I57" s="122"/>
      <c r="J57" s="33"/>
    </row>
    <row r="58" spans="1:151" ht="36.75" customHeight="1" x14ac:dyDescent="0.2">
      <c r="A58" s="20" t="s">
        <v>191</v>
      </c>
      <c r="B58" s="9" t="s">
        <v>50</v>
      </c>
      <c r="C58" s="9" t="s">
        <v>192</v>
      </c>
      <c r="D58" s="9" t="s">
        <v>193</v>
      </c>
      <c r="E58" s="9" t="s">
        <v>194</v>
      </c>
      <c r="F58" s="9" t="s">
        <v>195</v>
      </c>
      <c r="G58" s="9" t="s">
        <v>87</v>
      </c>
      <c r="H58" s="18" t="s">
        <v>196</v>
      </c>
      <c r="I58" s="9"/>
      <c r="J58" s="33"/>
    </row>
    <row r="59" spans="1:151" ht="23.25" customHeight="1" x14ac:dyDescent="0.2">
      <c r="A59" s="91" t="s">
        <v>197</v>
      </c>
      <c r="B59" s="92"/>
      <c r="C59" s="92"/>
      <c r="D59" s="92"/>
      <c r="E59" s="92"/>
      <c r="F59" s="92"/>
      <c r="G59" s="92"/>
      <c r="H59" s="92"/>
      <c r="I59" s="93"/>
      <c r="J59" s="33"/>
    </row>
    <row r="60" spans="1:151" s="61" customFormat="1" ht="62.25" customHeight="1" x14ac:dyDescent="0.2">
      <c r="A60" s="65" t="s">
        <v>198</v>
      </c>
      <c r="B60" s="66" t="s">
        <v>50</v>
      </c>
      <c r="C60" s="66" t="s">
        <v>199</v>
      </c>
      <c r="D60" s="66" t="s">
        <v>200</v>
      </c>
      <c r="E60" s="66" t="s">
        <v>201</v>
      </c>
      <c r="F60" s="82" t="s">
        <v>496</v>
      </c>
      <c r="G60" s="66" t="s">
        <v>87</v>
      </c>
      <c r="H60" s="71" t="s">
        <v>510</v>
      </c>
      <c r="I60" s="66"/>
      <c r="J60" s="139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</row>
    <row r="61" spans="1:151" ht="23.25" customHeight="1" x14ac:dyDescent="0.2">
      <c r="A61" s="91" t="s">
        <v>202</v>
      </c>
      <c r="B61" s="92"/>
      <c r="C61" s="92"/>
      <c r="D61" s="92"/>
      <c r="E61" s="92"/>
      <c r="F61" s="92"/>
      <c r="G61" s="92"/>
      <c r="H61" s="92"/>
      <c r="I61" s="93"/>
      <c r="J61" s="33"/>
    </row>
    <row r="62" spans="1:151" ht="92.25" customHeight="1" x14ac:dyDescent="0.2">
      <c r="A62" s="6" t="s">
        <v>203</v>
      </c>
      <c r="B62" s="23" t="s">
        <v>204</v>
      </c>
      <c r="C62" s="23" t="s">
        <v>205</v>
      </c>
      <c r="D62" s="23" t="s">
        <v>206</v>
      </c>
      <c r="E62" s="23" t="s">
        <v>207</v>
      </c>
      <c r="F62" s="23" t="s">
        <v>208</v>
      </c>
      <c r="G62" s="39" t="s">
        <v>209</v>
      </c>
      <c r="H62" s="40" t="s">
        <v>210</v>
      </c>
      <c r="I62" s="23"/>
      <c r="J62" s="33"/>
    </row>
    <row r="63" spans="1:151" ht="56.25" customHeight="1" x14ac:dyDescent="0.2">
      <c r="A63" s="94" t="s">
        <v>211</v>
      </c>
      <c r="B63" s="95" t="s">
        <v>212</v>
      </c>
      <c r="C63" s="95" t="s">
        <v>213</v>
      </c>
      <c r="D63" s="95" t="s">
        <v>214</v>
      </c>
      <c r="E63" s="95" t="s">
        <v>215</v>
      </c>
      <c r="F63" s="97" t="s">
        <v>216</v>
      </c>
      <c r="G63" s="97" t="s">
        <v>188</v>
      </c>
      <c r="H63" s="123" t="s">
        <v>217</v>
      </c>
      <c r="I63" s="97"/>
      <c r="J63" s="33"/>
    </row>
    <row r="64" spans="1:151" ht="77.25" customHeight="1" x14ac:dyDescent="0.2">
      <c r="A64" s="94"/>
      <c r="B64" s="95"/>
      <c r="C64" s="95"/>
      <c r="D64" s="95"/>
      <c r="E64" s="95"/>
      <c r="F64" s="119"/>
      <c r="G64" s="119"/>
      <c r="H64" s="124"/>
      <c r="I64" s="119"/>
      <c r="J64" s="33"/>
    </row>
    <row r="65" spans="1:151" ht="17.25" hidden="1" customHeight="1" x14ac:dyDescent="0.2">
      <c r="A65" s="94"/>
      <c r="B65" s="95"/>
      <c r="C65" s="95"/>
      <c r="D65" s="95"/>
      <c r="E65" s="95"/>
      <c r="F65" s="98"/>
      <c r="G65" s="98"/>
      <c r="H65" s="125"/>
      <c r="I65" s="98"/>
      <c r="J65" s="33"/>
    </row>
    <row r="66" spans="1:151" ht="99" customHeight="1" x14ac:dyDescent="0.2">
      <c r="A66" s="94" t="s">
        <v>218</v>
      </c>
      <c r="B66" s="95" t="s">
        <v>219</v>
      </c>
      <c r="C66" s="95" t="s">
        <v>220</v>
      </c>
      <c r="D66" s="95" t="s">
        <v>221</v>
      </c>
      <c r="E66" s="95" t="s">
        <v>222</v>
      </c>
      <c r="F66" s="23" t="s">
        <v>223</v>
      </c>
      <c r="G66" s="39" t="s">
        <v>79</v>
      </c>
      <c r="H66" s="41" t="str">
        <f>HYPERLINK("mailto:sylviaugalde.rree@gmail.com","sylviaugalde.rree@gmail.com")</f>
        <v>sylviaugalde.rree@gmail.com</v>
      </c>
      <c r="I66" s="23"/>
      <c r="J66" s="33"/>
    </row>
    <row r="67" spans="1:151" s="30" customFormat="1" ht="8.25" hidden="1" customHeight="1" x14ac:dyDescent="0.2">
      <c r="A67" s="94"/>
      <c r="B67" s="95"/>
      <c r="C67" s="95"/>
      <c r="D67" s="95"/>
      <c r="E67" s="95"/>
      <c r="F67" s="23" t="s">
        <v>224</v>
      </c>
      <c r="G67" s="39" t="s">
        <v>225</v>
      </c>
      <c r="H67" s="12"/>
      <c r="I67" s="23"/>
      <c r="J67" s="33"/>
    </row>
    <row r="68" spans="1:151" s="61" customFormat="1" ht="51.75" customHeight="1" x14ac:dyDescent="0.2">
      <c r="A68" s="65" t="s">
        <v>226</v>
      </c>
      <c r="B68" s="66" t="s">
        <v>227</v>
      </c>
      <c r="C68" s="66" t="s">
        <v>228</v>
      </c>
      <c r="D68" s="66" t="s">
        <v>229</v>
      </c>
      <c r="E68" s="66" t="s">
        <v>230</v>
      </c>
      <c r="F68" s="70" t="s">
        <v>497</v>
      </c>
      <c r="G68" s="70" t="s">
        <v>87</v>
      </c>
      <c r="H68" s="83" t="s">
        <v>511</v>
      </c>
      <c r="I68" s="66"/>
      <c r="J68" s="139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</row>
    <row r="69" spans="1:151" s="61" customFormat="1" ht="74.25" customHeight="1" x14ac:dyDescent="0.2">
      <c r="A69" s="88" t="s">
        <v>231</v>
      </c>
      <c r="B69" s="66" t="s">
        <v>231</v>
      </c>
      <c r="C69" s="79" t="s">
        <v>232</v>
      </c>
      <c r="D69" s="79" t="s">
        <v>233</v>
      </c>
      <c r="E69" s="80" t="s">
        <v>234</v>
      </c>
      <c r="F69" s="70" t="s">
        <v>498</v>
      </c>
      <c r="G69" s="70" t="s">
        <v>499</v>
      </c>
      <c r="H69" s="68" t="s">
        <v>512</v>
      </c>
      <c r="I69" s="66"/>
      <c r="J69" s="139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</row>
    <row r="70" spans="1:151" ht="0.75" hidden="1" customHeight="1" x14ac:dyDescent="0.2">
      <c r="A70" s="35" t="s">
        <v>237</v>
      </c>
      <c r="B70" s="23" t="s">
        <v>237</v>
      </c>
      <c r="C70" s="23" t="s">
        <v>238</v>
      </c>
      <c r="D70" s="23" t="s">
        <v>239</v>
      </c>
      <c r="E70" s="23" t="s">
        <v>240</v>
      </c>
      <c r="F70" s="23" t="s">
        <v>241</v>
      </c>
      <c r="G70" s="39" t="s">
        <v>28</v>
      </c>
      <c r="H70" s="34"/>
      <c r="I70" s="23"/>
      <c r="J70" s="33"/>
    </row>
    <row r="71" spans="1:151" ht="39" customHeight="1" x14ac:dyDescent="0.2">
      <c r="A71" s="116" t="s">
        <v>242</v>
      </c>
      <c r="B71" s="97" t="s">
        <v>243</v>
      </c>
      <c r="C71" s="97" t="s">
        <v>244</v>
      </c>
      <c r="D71" s="97" t="s">
        <v>245</v>
      </c>
      <c r="E71" s="97" t="s">
        <v>246</v>
      </c>
      <c r="F71" s="81" t="s">
        <v>500</v>
      </c>
      <c r="G71" s="76" t="s">
        <v>87</v>
      </c>
      <c r="H71" s="90" t="s">
        <v>513</v>
      </c>
      <c r="I71" s="23"/>
      <c r="J71" s="33"/>
    </row>
    <row r="72" spans="1:151" ht="33.75" customHeight="1" x14ac:dyDescent="0.2">
      <c r="A72" s="117"/>
      <c r="B72" s="119"/>
      <c r="C72" s="119"/>
      <c r="D72" s="119"/>
      <c r="E72" s="119"/>
      <c r="F72" s="23"/>
      <c r="G72" s="39"/>
      <c r="H72" s="34"/>
      <c r="I72" s="23"/>
      <c r="J72" s="33"/>
    </row>
    <row r="73" spans="1:151" ht="30" customHeight="1" x14ac:dyDescent="0.2">
      <c r="A73" s="118"/>
      <c r="B73" s="98"/>
      <c r="C73" s="98"/>
      <c r="D73" s="98"/>
      <c r="E73" s="98"/>
      <c r="F73" s="23" t="s">
        <v>247</v>
      </c>
      <c r="G73" s="39" t="s">
        <v>248</v>
      </c>
      <c r="H73" s="89" t="s">
        <v>249</v>
      </c>
      <c r="I73" s="23"/>
      <c r="J73" s="33"/>
    </row>
    <row r="74" spans="1:151" ht="46.5" customHeight="1" x14ac:dyDescent="0.2">
      <c r="A74" s="112" t="s">
        <v>250</v>
      </c>
      <c r="B74" s="114" t="s">
        <v>251</v>
      </c>
      <c r="C74" s="115" t="s">
        <v>252</v>
      </c>
      <c r="D74" s="115" t="s">
        <v>253</v>
      </c>
      <c r="E74" s="114" t="s">
        <v>254</v>
      </c>
      <c r="F74" s="23" t="s">
        <v>255</v>
      </c>
      <c r="G74" s="39" t="s">
        <v>87</v>
      </c>
      <c r="H74" s="46" t="str">
        <f>HYPERLINK("mailto:ana.lorena.villalobos@gmail.com","ana.lorena.villalobos@gmail.com")</f>
        <v>ana.lorena.villalobos@gmail.com</v>
      </c>
      <c r="I74" s="23" t="s">
        <v>256</v>
      </c>
      <c r="J74" s="33"/>
    </row>
    <row r="75" spans="1:151" ht="77.25" customHeight="1" x14ac:dyDescent="0.2">
      <c r="A75" s="113"/>
      <c r="B75" s="113"/>
      <c r="C75" s="113"/>
      <c r="D75" s="113"/>
      <c r="E75" s="113"/>
      <c r="F75" s="23" t="s">
        <v>257</v>
      </c>
      <c r="G75" s="39" t="s">
        <v>258</v>
      </c>
      <c r="H75" s="46" t="str">
        <f>HYPERLINK("mailto:costaricaconsul@yahoo.com","costaricaconsul@yahoo.com")</f>
        <v>costaricaconsul@yahoo.com</v>
      </c>
      <c r="I75" s="23"/>
      <c r="J75" s="33"/>
    </row>
    <row r="76" spans="1:151" ht="31.5" customHeight="1" x14ac:dyDescent="0.2">
      <c r="A76" s="91" t="s">
        <v>259</v>
      </c>
      <c r="B76" s="108"/>
      <c r="C76" s="108"/>
      <c r="D76" s="108"/>
      <c r="E76" s="108"/>
      <c r="F76" s="108"/>
      <c r="G76" s="108"/>
      <c r="H76" s="108"/>
      <c r="I76" s="109"/>
      <c r="J76" s="33"/>
    </row>
    <row r="77" spans="1:151" ht="53.25" customHeight="1" x14ac:dyDescent="0.2">
      <c r="A77" s="6" t="s">
        <v>260</v>
      </c>
      <c r="B77" s="23" t="s">
        <v>50</v>
      </c>
      <c r="C77" s="23" t="s">
        <v>261</v>
      </c>
      <c r="D77" s="23" t="s">
        <v>262</v>
      </c>
      <c r="E77" s="23" t="s">
        <v>263</v>
      </c>
      <c r="F77" s="23" t="s">
        <v>264</v>
      </c>
      <c r="G77" s="39" t="s">
        <v>28</v>
      </c>
      <c r="H77" s="40" t="str">
        <f>HYPERLINK("mailto:costarica@sangar.ee","costarica@sangar.ee")</f>
        <v>costarica@sangar.ee</v>
      </c>
      <c r="I77" s="23"/>
      <c r="J77" s="33"/>
    </row>
    <row r="78" spans="1:151" ht="40.5" customHeight="1" x14ac:dyDescent="0.2">
      <c r="A78" s="91" t="s">
        <v>265</v>
      </c>
      <c r="B78" s="104"/>
      <c r="C78" s="104"/>
      <c r="D78" s="104"/>
      <c r="E78" s="104"/>
      <c r="F78" s="104"/>
      <c r="G78" s="104"/>
      <c r="H78" s="104"/>
      <c r="I78" s="105"/>
      <c r="J78" s="33"/>
    </row>
    <row r="79" spans="1:151" ht="24.75" hidden="1" customHeight="1" x14ac:dyDescent="0.2">
      <c r="A79" s="91" t="s">
        <v>266</v>
      </c>
      <c r="B79" s="104"/>
      <c r="C79" s="104"/>
      <c r="D79" s="104"/>
      <c r="E79" s="104"/>
      <c r="F79" s="104"/>
      <c r="G79" s="104"/>
      <c r="H79" s="104"/>
      <c r="I79" s="105"/>
      <c r="J79" s="33"/>
    </row>
    <row r="80" spans="1:151" ht="1.5" hidden="1" customHeight="1" x14ac:dyDescent="0.2">
      <c r="A80" s="8" t="s">
        <v>267</v>
      </c>
      <c r="B80" s="28" t="s">
        <v>50</v>
      </c>
      <c r="C80" s="28" t="s">
        <v>268</v>
      </c>
      <c r="D80" s="28" t="s">
        <v>269</v>
      </c>
      <c r="E80" s="23" t="s">
        <v>270</v>
      </c>
      <c r="F80" s="28" t="s">
        <v>271</v>
      </c>
      <c r="G80" s="57" t="s">
        <v>28</v>
      </c>
      <c r="H80" s="51"/>
      <c r="I80" s="19"/>
      <c r="J80" s="33"/>
    </row>
    <row r="81" spans="1:151" hidden="1" x14ac:dyDescent="0.2">
      <c r="A81" s="91" t="s">
        <v>272</v>
      </c>
      <c r="B81" s="110"/>
      <c r="C81" s="110"/>
      <c r="D81" s="110"/>
      <c r="E81" s="110"/>
      <c r="F81" s="110"/>
      <c r="G81" s="110"/>
      <c r="H81" s="110"/>
      <c r="I81" s="111"/>
      <c r="J81" s="33"/>
    </row>
    <row r="82" spans="1:151" ht="43.5" customHeight="1" x14ac:dyDescent="0.2">
      <c r="A82" s="6" t="s">
        <v>273</v>
      </c>
      <c r="B82" s="23" t="s">
        <v>50</v>
      </c>
      <c r="C82" s="23" t="s">
        <v>274</v>
      </c>
      <c r="D82" s="23" t="s">
        <v>275</v>
      </c>
      <c r="E82" s="23" t="s">
        <v>276</v>
      </c>
      <c r="F82" s="23" t="s">
        <v>277</v>
      </c>
      <c r="G82" s="39" t="s">
        <v>28</v>
      </c>
      <c r="H82" s="40" t="str">
        <f>HYPERLINK("mailto:preysler@smithbell.com.ph","preysler@smithbell.com.ph")</f>
        <v>preysler@smithbell.com.ph</v>
      </c>
      <c r="I82" s="23"/>
      <c r="J82" s="33"/>
    </row>
    <row r="83" spans="1:151" ht="29.25" customHeight="1" x14ac:dyDescent="0.2">
      <c r="A83" s="91" t="s">
        <v>278</v>
      </c>
      <c r="B83" s="92"/>
      <c r="C83" s="92"/>
      <c r="D83" s="92"/>
      <c r="E83" s="92"/>
      <c r="F83" s="92"/>
      <c r="G83" s="92"/>
      <c r="H83" s="92"/>
      <c r="I83" s="93"/>
      <c r="J83" s="33"/>
    </row>
    <row r="84" spans="1:151" ht="42.75" customHeight="1" x14ac:dyDescent="0.2">
      <c r="A84" s="6" t="s">
        <v>279</v>
      </c>
      <c r="B84" s="23" t="s">
        <v>50</v>
      </c>
      <c r="C84" s="23" t="s">
        <v>280</v>
      </c>
      <c r="D84" s="23" t="s">
        <v>280</v>
      </c>
      <c r="E84" s="23" t="s">
        <v>281</v>
      </c>
      <c r="F84" s="23" t="s">
        <v>282</v>
      </c>
      <c r="G84" s="39" t="s">
        <v>70</v>
      </c>
      <c r="H84" s="40" t="str">
        <f>HYPERLINK("mailto:bengt.winter@welho.com","bengt.winter@welho.com")</f>
        <v>bengt.winter@welho.com</v>
      </c>
      <c r="I84" s="23"/>
      <c r="J84" s="33"/>
    </row>
    <row r="85" spans="1:151" ht="26.25" customHeight="1" x14ac:dyDescent="0.2">
      <c r="A85" s="91" t="s">
        <v>283</v>
      </c>
      <c r="B85" s="92"/>
      <c r="C85" s="92"/>
      <c r="D85" s="92"/>
      <c r="E85" s="92"/>
      <c r="F85" s="92"/>
      <c r="G85" s="92"/>
      <c r="H85" s="92"/>
      <c r="I85" s="93"/>
      <c r="J85" s="33"/>
    </row>
    <row r="86" spans="1:151" ht="38.25" customHeight="1" x14ac:dyDescent="0.2">
      <c r="A86" s="6" t="s">
        <v>284</v>
      </c>
      <c r="B86" s="23" t="s">
        <v>50</v>
      </c>
      <c r="C86" s="23" t="s">
        <v>285</v>
      </c>
      <c r="D86" s="23" t="s">
        <v>286</v>
      </c>
      <c r="E86" s="23" t="s">
        <v>287</v>
      </c>
      <c r="F86" s="23" t="s">
        <v>288</v>
      </c>
      <c r="G86" s="39" t="s">
        <v>188</v>
      </c>
      <c r="H86" s="41" t="str">
        <f>HYPERLINK("mailto:alexander.penaranda.fr@gmail.com","alexander.penaranda.fr@gmail.com ")</f>
        <v xml:space="preserve">alexander.penaranda.fr@gmail.com </v>
      </c>
      <c r="I86" s="23"/>
      <c r="J86" s="33"/>
    </row>
    <row r="87" spans="1:151" ht="23.25" customHeight="1" x14ac:dyDescent="0.2">
      <c r="A87" s="91" t="s">
        <v>289</v>
      </c>
      <c r="B87" s="92"/>
      <c r="C87" s="92"/>
      <c r="D87" s="92"/>
      <c r="E87" s="92"/>
      <c r="F87" s="92"/>
      <c r="G87" s="92"/>
      <c r="H87" s="92"/>
      <c r="I87" s="93"/>
      <c r="J87" s="33"/>
    </row>
    <row r="88" spans="1:151" ht="33.75" customHeight="1" x14ac:dyDescent="0.2">
      <c r="A88" s="6" t="s">
        <v>290</v>
      </c>
      <c r="B88" s="23" t="s">
        <v>50</v>
      </c>
      <c r="C88" s="23" t="s">
        <v>291</v>
      </c>
      <c r="D88" s="23" t="s">
        <v>291</v>
      </c>
      <c r="E88" s="23" t="s">
        <v>292</v>
      </c>
      <c r="F88" s="23" t="s">
        <v>293</v>
      </c>
      <c r="G88" s="39" t="s">
        <v>209</v>
      </c>
      <c r="H88" s="47" t="str">
        <f>HYPERLINK("mailto:consulalpizar@gmail.com","consulalpizar@gmail.com")</f>
        <v>consulalpizar@gmail.com</v>
      </c>
      <c r="I88" s="6"/>
      <c r="J88" s="33"/>
    </row>
    <row r="89" spans="1:151" ht="23.25" customHeight="1" x14ac:dyDescent="0.2">
      <c r="A89" s="91" t="s">
        <v>294</v>
      </c>
      <c r="B89" s="92"/>
      <c r="C89" s="92"/>
      <c r="D89" s="92"/>
      <c r="E89" s="92"/>
      <c r="F89" s="92"/>
      <c r="G89" s="92"/>
      <c r="H89" s="92"/>
      <c r="I89" s="93"/>
      <c r="J89" s="33"/>
    </row>
    <row r="90" spans="1:151" ht="84.75" customHeight="1" x14ac:dyDescent="0.2">
      <c r="A90" s="6" t="s">
        <v>295</v>
      </c>
      <c r="B90" s="23" t="s">
        <v>50</v>
      </c>
      <c r="C90" s="23" t="s">
        <v>296</v>
      </c>
      <c r="D90" s="23" t="s">
        <v>297</v>
      </c>
      <c r="E90" s="23" t="s">
        <v>298</v>
      </c>
      <c r="F90" s="23" t="s">
        <v>299</v>
      </c>
      <c r="G90" s="39" t="s">
        <v>87</v>
      </c>
      <c r="H90" s="89" t="s">
        <v>300</v>
      </c>
      <c r="I90" s="23"/>
      <c r="J90" s="33"/>
    </row>
    <row r="91" spans="1:151" ht="32.25" customHeight="1" x14ac:dyDescent="0.2">
      <c r="A91" s="91" t="s">
        <v>301</v>
      </c>
      <c r="B91" s="92"/>
      <c r="C91" s="92"/>
      <c r="D91" s="92"/>
      <c r="E91" s="92"/>
      <c r="F91" s="92"/>
      <c r="G91" s="92"/>
      <c r="H91" s="92"/>
      <c r="I91" s="93"/>
      <c r="J91" s="33"/>
    </row>
    <row r="92" spans="1:151" s="61" customFormat="1" ht="97.5" customHeight="1" x14ac:dyDescent="0.2">
      <c r="A92" s="65" t="s">
        <v>302</v>
      </c>
      <c r="B92" s="66" t="s">
        <v>50</v>
      </c>
      <c r="C92" s="66" t="s">
        <v>303</v>
      </c>
      <c r="D92" s="66" t="s">
        <v>304</v>
      </c>
      <c r="E92" s="66" t="s">
        <v>305</v>
      </c>
      <c r="F92" s="70" t="s">
        <v>491</v>
      </c>
      <c r="G92" s="70" t="s">
        <v>499</v>
      </c>
      <c r="H92" s="78" t="s">
        <v>519</v>
      </c>
      <c r="I92" s="66"/>
      <c r="J92" s="139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</row>
    <row r="93" spans="1:151" ht="41.25" customHeight="1" x14ac:dyDescent="0.2">
      <c r="A93" s="91" t="s">
        <v>306</v>
      </c>
      <c r="B93" s="92"/>
      <c r="C93" s="92"/>
      <c r="D93" s="92"/>
      <c r="E93" s="92"/>
      <c r="F93" s="92"/>
      <c r="G93" s="92"/>
      <c r="H93" s="92"/>
      <c r="I93" s="93"/>
      <c r="J93" s="33"/>
    </row>
    <row r="94" spans="1:151" s="61" customFormat="1" ht="56.25" customHeight="1" x14ac:dyDescent="0.2">
      <c r="A94" s="65" t="s">
        <v>307</v>
      </c>
      <c r="B94" s="66" t="s">
        <v>50</v>
      </c>
      <c r="C94" s="66" t="s">
        <v>308</v>
      </c>
      <c r="D94" s="66" t="s">
        <v>309</v>
      </c>
      <c r="E94" s="66" t="s">
        <v>310</v>
      </c>
      <c r="F94" s="70" t="s">
        <v>501</v>
      </c>
      <c r="G94" s="66" t="s">
        <v>100</v>
      </c>
      <c r="H94" s="75" t="s">
        <v>514</v>
      </c>
      <c r="I94" s="66"/>
      <c r="J94" s="139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</row>
    <row r="95" spans="1:151" ht="40.5" customHeight="1" x14ac:dyDescent="0.2">
      <c r="A95" s="91" t="s">
        <v>311</v>
      </c>
      <c r="B95" s="104"/>
      <c r="C95" s="104"/>
      <c r="D95" s="104"/>
      <c r="E95" s="104"/>
      <c r="F95" s="104"/>
      <c r="G95" s="104"/>
      <c r="H95" s="104"/>
      <c r="I95" s="105"/>
      <c r="J95" s="33"/>
    </row>
    <row r="96" spans="1:151" ht="30" hidden="1" customHeight="1" x14ac:dyDescent="0.2">
      <c r="A96" s="94" t="s">
        <v>312</v>
      </c>
      <c r="B96" s="95" t="s">
        <v>50</v>
      </c>
      <c r="C96" s="95" t="s">
        <v>313</v>
      </c>
      <c r="D96" s="106" t="s">
        <v>481</v>
      </c>
      <c r="E96" s="95" t="s">
        <v>314</v>
      </c>
      <c r="F96" s="23" t="s">
        <v>315</v>
      </c>
      <c r="G96" s="39" t="s">
        <v>225</v>
      </c>
      <c r="H96" s="12"/>
      <c r="I96" s="23"/>
      <c r="J96" s="33"/>
    </row>
    <row r="97" spans="1:151" ht="53.25" customHeight="1" x14ac:dyDescent="0.2">
      <c r="A97" s="94"/>
      <c r="B97" s="95"/>
      <c r="C97" s="95"/>
      <c r="D97" s="107"/>
      <c r="E97" s="95"/>
      <c r="F97" s="23" t="s">
        <v>316</v>
      </c>
      <c r="G97" s="39" t="s">
        <v>87</v>
      </c>
      <c r="H97" s="38" t="s">
        <v>317</v>
      </c>
      <c r="I97" s="23"/>
      <c r="J97" s="33"/>
    </row>
    <row r="98" spans="1:151" ht="30" customHeight="1" x14ac:dyDescent="0.2">
      <c r="A98" s="6" t="s">
        <v>318</v>
      </c>
      <c r="B98" s="23" t="s">
        <v>319</v>
      </c>
      <c r="C98" s="23" t="s">
        <v>320</v>
      </c>
      <c r="D98" s="37" t="s">
        <v>482</v>
      </c>
      <c r="E98" s="23" t="s">
        <v>321</v>
      </c>
      <c r="F98" s="23" t="s">
        <v>322</v>
      </c>
      <c r="G98" s="39" t="s">
        <v>28</v>
      </c>
      <c r="H98" s="40" t="str">
        <f>HYPERLINK("mailto:consmil.cr@interlaw.biz","consmil.cr@interlaw.biz")</f>
        <v>consmil.cr@interlaw.biz</v>
      </c>
      <c r="I98" s="23"/>
      <c r="J98" s="33"/>
    </row>
    <row r="99" spans="1:151" ht="34.5" customHeight="1" x14ac:dyDescent="0.2">
      <c r="A99" s="6" t="s">
        <v>323</v>
      </c>
      <c r="B99" s="23" t="s">
        <v>324</v>
      </c>
      <c r="C99" s="23" t="s">
        <v>325</v>
      </c>
      <c r="D99" s="37" t="s">
        <v>483</v>
      </c>
      <c r="E99" s="23" t="s">
        <v>326</v>
      </c>
      <c r="F99" s="23" t="s">
        <v>327</v>
      </c>
      <c r="G99" s="39" t="s">
        <v>41</v>
      </c>
      <c r="H99" s="40" t="str">
        <f>HYPERLINK("mailto:corica@aerre.it","corica@aerre.it")</f>
        <v>corica@aerre.it</v>
      </c>
      <c r="I99" s="23"/>
      <c r="J99" s="33"/>
    </row>
    <row r="100" spans="1:151" ht="33.75" customHeight="1" x14ac:dyDescent="0.2">
      <c r="A100" s="91" t="s">
        <v>328</v>
      </c>
      <c r="B100" s="92"/>
      <c r="C100" s="92"/>
      <c r="D100" s="92"/>
      <c r="E100" s="92"/>
      <c r="F100" s="92"/>
      <c r="G100" s="92"/>
      <c r="H100" s="92"/>
      <c r="I100" s="93"/>
      <c r="J100" s="33"/>
    </row>
    <row r="101" spans="1:151" s="61" customFormat="1" ht="45.75" customHeight="1" x14ac:dyDescent="0.2">
      <c r="A101" s="65" t="s">
        <v>329</v>
      </c>
      <c r="B101" s="66" t="s">
        <v>50</v>
      </c>
      <c r="C101" s="66" t="s">
        <v>330</v>
      </c>
      <c r="D101" s="66"/>
      <c r="E101" s="66" t="s">
        <v>331</v>
      </c>
      <c r="F101" s="70" t="s">
        <v>502</v>
      </c>
      <c r="G101" s="70" t="s">
        <v>87</v>
      </c>
      <c r="H101" s="78" t="s">
        <v>515</v>
      </c>
      <c r="I101" s="66"/>
      <c r="J101" s="139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</row>
    <row r="102" spans="1:151" ht="26.25" customHeight="1" x14ac:dyDescent="0.2">
      <c r="A102" s="91" t="s">
        <v>332</v>
      </c>
      <c r="B102" s="92"/>
      <c r="C102" s="92"/>
      <c r="D102" s="92"/>
      <c r="E102" s="92"/>
      <c r="F102" s="92"/>
      <c r="G102" s="92"/>
      <c r="H102" s="92"/>
      <c r="I102" s="93"/>
      <c r="J102" s="139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</row>
    <row r="103" spans="1:151" ht="51.75" customHeight="1" x14ac:dyDescent="0.2">
      <c r="A103" s="6" t="s">
        <v>333</v>
      </c>
      <c r="B103" s="23" t="s">
        <v>50</v>
      </c>
      <c r="C103" s="23" t="s">
        <v>334</v>
      </c>
      <c r="D103" s="23" t="s">
        <v>335</v>
      </c>
      <c r="E103" s="23" t="s">
        <v>336</v>
      </c>
      <c r="F103" s="23" t="s">
        <v>337</v>
      </c>
      <c r="G103" s="39" t="s">
        <v>87</v>
      </c>
      <c r="H103" s="34" t="s">
        <v>338</v>
      </c>
      <c r="I103" s="23"/>
      <c r="J103" s="33"/>
    </row>
    <row r="104" spans="1:151" ht="27.75" customHeight="1" x14ac:dyDescent="0.2">
      <c r="A104" s="91" t="s">
        <v>339</v>
      </c>
      <c r="B104" s="92"/>
      <c r="C104" s="92"/>
      <c r="D104" s="92"/>
      <c r="E104" s="92"/>
      <c r="F104" s="92"/>
      <c r="G104" s="92"/>
      <c r="H104" s="92"/>
      <c r="I104" s="93"/>
      <c r="J104" s="33"/>
    </row>
    <row r="105" spans="1:151" ht="58.5" customHeight="1" x14ac:dyDescent="0.2">
      <c r="A105" s="6" t="s">
        <v>340</v>
      </c>
      <c r="B105" s="23" t="s">
        <v>50</v>
      </c>
      <c r="C105" s="23" t="s">
        <v>341</v>
      </c>
      <c r="D105" s="23" t="s">
        <v>342</v>
      </c>
      <c r="E105" s="23" t="s">
        <v>343</v>
      </c>
      <c r="F105" s="23" t="s">
        <v>344</v>
      </c>
      <c r="G105" s="39" t="s">
        <v>28</v>
      </c>
      <c r="H105" s="40" t="s">
        <v>345</v>
      </c>
      <c r="I105" s="23"/>
      <c r="J105" s="33"/>
    </row>
    <row r="106" spans="1:151" ht="44.25" customHeight="1" x14ac:dyDescent="0.2">
      <c r="A106" s="91" t="s">
        <v>346</v>
      </c>
      <c r="B106" s="92"/>
      <c r="C106" s="92"/>
      <c r="D106" s="92"/>
      <c r="E106" s="92"/>
      <c r="F106" s="92"/>
      <c r="G106" s="92"/>
      <c r="H106" s="92"/>
      <c r="I106" s="93"/>
      <c r="J106" s="33"/>
    </row>
    <row r="107" spans="1:151" ht="59.25" customHeight="1" x14ac:dyDescent="0.2">
      <c r="A107" s="6" t="s">
        <v>347</v>
      </c>
      <c r="B107" s="23" t="s">
        <v>50</v>
      </c>
      <c r="C107" s="23" t="s">
        <v>348</v>
      </c>
      <c r="D107" s="23" t="s">
        <v>349</v>
      </c>
      <c r="E107" s="23" t="s">
        <v>350</v>
      </c>
      <c r="F107" s="23" t="s">
        <v>351</v>
      </c>
      <c r="G107" s="39" t="s">
        <v>41</v>
      </c>
      <c r="H107" s="40" t="str">
        <f>HYPERLINK("mailto:riadbaki@hotmail.com","riadbaki@hotmail.com")</f>
        <v>riadbaki@hotmail.com</v>
      </c>
      <c r="I107" s="23"/>
      <c r="J107" s="11"/>
      <c r="K107" s="25"/>
      <c r="L107" s="25"/>
      <c r="M107" s="25"/>
      <c r="N107" s="25"/>
    </row>
    <row r="108" spans="1:151" ht="54.75" customHeight="1" x14ac:dyDescent="0.2">
      <c r="A108" s="91" t="s">
        <v>352</v>
      </c>
      <c r="B108" s="92"/>
      <c r="C108" s="92"/>
      <c r="D108" s="92"/>
      <c r="E108" s="92"/>
      <c r="F108" s="92"/>
      <c r="G108" s="92"/>
      <c r="H108" s="92"/>
      <c r="I108" s="93"/>
      <c r="J108" s="33"/>
    </row>
    <row r="109" spans="1:151" ht="38.25" customHeight="1" x14ac:dyDescent="0.2">
      <c r="A109" s="6" t="s">
        <v>353</v>
      </c>
      <c r="B109" s="23" t="s">
        <v>50</v>
      </c>
      <c r="C109" s="23" t="s">
        <v>354</v>
      </c>
      <c r="D109" s="23" t="s">
        <v>98</v>
      </c>
      <c r="E109" s="23" t="s">
        <v>99</v>
      </c>
      <c r="F109" s="23" t="s">
        <v>355</v>
      </c>
      <c r="G109" s="39" t="s">
        <v>28</v>
      </c>
      <c r="H109" s="32" t="s">
        <v>356</v>
      </c>
      <c r="I109" s="23"/>
      <c r="J109" s="33"/>
    </row>
    <row r="110" spans="1:151" ht="32.25" customHeight="1" x14ac:dyDescent="0.2">
      <c r="A110" s="91" t="s">
        <v>357</v>
      </c>
      <c r="B110" s="92"/>
      <c r="C110" s="92"/>
      <c r="D110" s="92"/>
      <c r="E110" s="92"/>
      <c r="F110" s="92"/>
      <c r="G110" s="92"/>
      <c r="H110" s="92"/>
      <c r="I110" s="93"/>
      <c r="J110" s="33"/>
    </row>
    <row r="111" spans="1:151" ht="38.25" customHeight="1" x14ac:dyDescent="0.2">
      <c r="A111" s="94" t="s">
        <v>358</v>
      </c>
      <c r="B111" s="95" t="s">
        <v>50</v>
      </c>
      <c r="C111" s="95" t="s">
        <v>359</v>
      </c>
      <c r="D111" s="95" t="s">
        <v>360</v>
      </c>
      <c r="E111" s="95" t="s">
        <v>361</v>
      </c>
      <c r="F111" s="23" t="s">
        <v>362</v>
      </c>
      <c r="G111" s="39" t="s">
        <v>236</v>
      </c>
      <c r="H111" s="40" t="s">
        <v>363</v>
      </c>
      <c r="I111" s="23"/>
      <c r="J111" s="33"/>
    </row>
    <row r="112" spans="1:151" ht="56.25" customHeight="1" x14ac:dyDescent="0.2">
      <c r="A112" s="94"/>
      <c r="B112" s="95"/>
      <c r="C112" s="95"/>
      <c r="D112" s="95"/>
      <c r="E112" s="95"/>
      <c r="F112" s="23" t="s">
        <v>364</v>
      </c>
      <c r="G112" s="39" t="s">
        <v>365</v>
      </c>
      <c r="H112" s="41" t="str">
        <f>HYPERLINK("mailto:dmonge@embajada.decostaricaenmexico.org","dmonge@embajada.decostaricaenmexico.org")</f>
        <v>dmonge@embajada.decostaricaenmexico.org</v>
      </c>
      <c r="I112" s="23"/>
      <c r="J112" s="33"/>
    </row>
    <row r="113" spans="1:151" ht="60" customHeight="1" x14ac:dyDescent="0.2">
      <c r="A113" s="6" t="s">
        <v>366</v>
      </c>
      <c r="B113" s="23" t="s">
        <v>367</v>
      </c>
      <c r="C113" s="28" t="s">
        <v>368</v>
      </c>
      <c r="D113" s="23"/>
      <c r="E113" s="23" t="s">
        <v>369</v>
      </c>
      <c r="F113" s="23" t="s">
        <v>370</v>
      </c>
      <c r="G113" s="39" t="s">
        <v>87</v>
      </c>
      <c r="H113" s="14" t="s">
        <v>371</v>
      </c>
      <c r="I113" s="23"/>
      <c r="J113" s="33"/>
    </row>
    <row r="114" spans="1:151" ht="45" customHeight="1" x14ac:dyDescent="0.2">
      <c r="A114" s="91" t="s">
        <v>372</v>
      </c>
      <c r="B114" s="92"/>
      <c r="C114" s="92"/>
      <c r="D114" s="92"/>
      <c r="E114" s="92"/>
      <c r="F114" s="92"/>
      <c r="G114" s="92"/>
      <c r="H114" s="92"/>
      <c r="I114" s="93"/>
      <c r="J114" s="33"/>
    </row>
    <row r="115" spans="1:151" ht="23.25" customHeight="1" x14ac:dyDescent="0.2">
      <c r="A115" s="94" t="s">
        <v>373</v>
      </c>
      <c r="B115" s="95" t="s">
        <v>50</v>
      </c>
      <c r="C115" s="95" t="s">
        <v>374</v>
      </c>
      <c r="D115" s="95" t="s">
        <v>375</v>
      </c>
      <c r="E115" s="103" t="s">
        <v>503</v>
      </c>
      <c r="F115" s="23" t="s">
        <v>376</v>
      </c>
      <c r="G115" s="39" t="s">
        <v>377</v>
      </c>
      <c r="H115" s="32" t="s">
        <v>378</v>
      </c>
      <c r="I115" s="23"/>
      <c r="J115" s="33"/>
    </row>
    <row r="116" spans="1:151" ht="31.5" customHeight="1" x14ac:dyDescent="0.2">
      <c r="A116" s="94"/>
      <c r="B116" s="95"/>
      <c r="C116" s="95"/>
      <c r="D116" s="95"/>
      <c r="E116" s="95"/>
      <c r="F116" s="76"/>
      <c r="G116" s="76"/>
      <c r="H116" s="34" t="s">
        <v>379</v>
      </c>
      <c r="I116" s="23"/>
      <c r="J116" s="33"/>
    </row>
    <row r="117" spans="1:151" ht="36.75" customHeight="1" x14ac:dyDescent="0.2">
      <c r="A117" s="94"/>
      <c r="B117" s="95"/>
      <c r="C117" s="95"/>
      <c r="D117" s="95"/>
      <c r="E117" s="95"/>
      <c r="F117" s="77" t="s">
        <v>491</v>
      </c>
      <c r="G117" s="76" t="s">
        <v>55</v>
      </c>
      <c r="H117" s="64" t="s">
        <v>516</v>
      </c>
      <c r="I117" s="23"/>
      <c r="J117" s="33"/>
    </row>
    <row r="118" spans="1:151" ht="49.5" customHeight="1" x14ac:dyDescent="0.2">
      <c r="A118" s="6" t="s">
        <v>380</v>
      </c>
      <c r="B118" s="23" t="s">
        <v>380</v>
      </c>
      <c r="C118" s="23" t="s">
        <v>381</v>
      </c>
      <c r="D118" s="23" t="s">
        <v>381</v>
      </c>
      <c r="E118" s="23" t="s">
        <v>382</v>
      </c>
      <c r="F118" s="23" t="s">
        <v>383</v>
      </c>
      <c r="G118" s="39" t="s">
        <v>384</v>
      </c>
      <c r="H118" s="40" t="str">
        <f>HYPERLINK("mailto:consulcr@cablenet.com.ni","consulcr@cablenet.com.ni")</f>
        <v>consulcr@cablenet.com.ni</v>
      </c>
      <c r="I118" s="23"/>
      <c r="J118" s="33"/>
    </row>
    <row r="119" spans="1:151" ht="30" customHeight="1" x14ac:dyDescent="0.2">
      <c r="A119" s="91" t="s">
        <v>385</v>
      </c>
      <c r="B119" s="92"/>
      <c r="C119" s="92"/>
      <c r="D119" s="92"/>
      <c r="E119" s="92"/>
      <c r="F119" s="92"/>
      <c r="G119" s="92"/>
      <c r="H119" s="92"/>
      <c r="I119" s="93"/>
      <c r="J119" s="33"/>
    </row>
    <row r="120" spans="1:151" s="61" customFormat="1" ht="30.75" customHeight="1" x14ac:dyDescent="0.2">
      <c r="A120" s="65" t="s">
        <v>386</v>
      </c>
      <c r="B120" s="66" t="s">
        <v>50</v>
      </c>
      <c r="C120" s="66" t="s">
        <v>387</v>
      </c>
      <c r="D120" s="66" t="s">
        <v>388</v>
      </c>
      <c r="E120" s="66" t="s">
        <v>389</v>
      </c>
      <c r="F120" s="66"/>
      <c r="G120" s="66"/>
      <c r="H120" s="74"/>
      <c r="I120" s="66"/>
      <c r="J120" s="139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</row>
    <row r="121" spans="1:151" ht="63" customHeight="1" x14ac:dyDescent="0.2">
      <c r="A121" s="91" t="s">
        <v>392</v>
      </c>
      <c r="B121" s="92"/>
      <c r="C121" s="92"/>
      <c r="D121" s="92"/>
      <c r="E121" s="92"/>
      <c r="F121" s="92"/>
      <c r="G121" s="92"/>
      <c r="H121" s="92"/>
      <c r="I121" s="93"/>
      <c r="J121" s="139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</row>
    <row r="122" spans="1:151" ht="41.25" customHeight="1" x14ac:dyDescent="0.2">
      <c r="A122" s="6" t="s">
        <v>393</v>
      </c>
      <c r="B122" s="23" t="s">
        <v>50</v>
      </c>
      <c r="C122" s="23" t="s">
        <v>394</v>
      </c>
      <c r="D122" s="23" t="s">
        <v>395</v>
      </c>
      <c r="E122" s="23" t="s">
        <v>396</v>
      </c>
      <c r="F122" s="23" t="s">
        <v>397</v>
      </c>
      <c r="G122" s="39" t="s">
        <v>87</v>
      </c>
      <c r="H122" s="42" t="s">
        <v>398</v>
      </c>
      <c r="I122" s="23" t="s">
        <v>399</v>
      </c>
      <c r="J122" s="33"/>
    </row>
    <row r="123" spans="1:151" ht="51.75" customHeight="1" x14ac:dyDescent="0.2">
      <c r="A123" s="91" t="s">
        <v>400</v>
      </c>
      <c r="B123" s="92"/>
      <c r="C123" s="92"/>
      <c r="D123" s="92"/>
      <c r="E123" s="92"/>
      <c r="F123" s="92"/>
      <c r="G123" s="92"/>
      <c r="H123" s="92"/>
      <c r="I123" s="93"/>
      <c r="J123" s="33"/>
    </row>
    <row r="124" spans="1:151" ht="71.25" customHeight="1" x14ac:dyDescent="0.2">
      <c r="A124" s="6" t="s">
        <v>401</v>
      </c>
      <c r="B124" s="23" t="s">
        <v>50</v>
      </c>
      <c r="C124" s="23" t="s">
        <v>402</v>
      </c>
      <c r="D124" s="23" t="s">
        <v>403</v>
      </c>
      <c r="E124" s="23" t="s">
        <v>404</v>
      </c>
      <c r="F124" s="23" t="s">
        <v>405</v>
      </c>
      <c r="G124" s="39" t="s">
        <v>79</v>
      </c>
      <c r="H124" s="40" t="s">
        <v>406</v>
      </c>
      <c r="I124" s="23"/>
      <c r="J124" s="33"/>
    </row>
    <row r="125" spans="1:151" s="61" customFormat="1" ht="48.75" customHeight="1" x14ac:dyDescent="0.2">
      <c r="A125" s="65" t="s">
        <v>407</v>
      </c>
      <c r="B125" s="66" t="s">
        <v>407</v>
      </c>
      <c r="C125" s="66" t="s">
        <v>408</v>
      </c>
      <c r="D125" s="66" t="s">
        <v>408</v>
      </c>
      <c r="E125" s="66" t="s">
        <v>409</v>
      </c>
      <c r="F125" s="66"/>
      <c r="G125" s="66" t="s">
        <v>410</v>
      </c>
      <c r="H125" s="87"/>
      <c r="I125" s="66"/>
      <c r="J125" s="139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</row>
    <row r="126" spans="1:151" ht="54" customHeight="1" x14ac:dyDescent="0.2">
      <c r="A126" s="91" t="s">
        <v>411</v>
      </c>
      <c r="B126" s="92"/>
      <c r="C126" s="92"/>
      <c r="D126" s="92"/>
      <c r="E126" s="92"/>
      <c r="F126" s="92"/>
      <c r="G126" s="92"/>
      <c r="H126" s="92"/>
      <c r="I126" s="93"/>
      <c r="J126" s="33"/>
    </row>
    <row r="127" spans="1:151" ht="63" customHeight="1" x14ac:dyDescent="0.2">
      <c r="A127" s="94" t="s">
        <v>412</v>
      </c>
      <c r="B127" s="95" t="s">
        <v>50</v>
      </c>
      <c r="C127" s="95" t="s">
        <v>413</v>
      </c>
      <c r="D127" s="95" t="s">
        <v>414</v>
      </c>
      <c r="E127" s="95" t="s">
        <v>415</v>
      </c>
      <c r="F127" s="23" t="s">
        <v>416</v>
      </c>
      <c r="G127" s="39" t="s">
        <v>87</v>
      </c>
      <c r="H127" s="40" t="s">
        <v>417</v>
      </c>
      <c r="I127" s="26"/>
      <c r="J127" s="33"/>
    </row>
    <row r="128" spans="1:151" ht="15" hidden="1" customHeight="1" x14ac:dyDescent="0.2">
      <c r="A128" s="94"/>
      <c r="B128" s="95"/>
      <c r="C128" s="95"/>
      <c r="D128" s="95"/>
      <c r="E128" s="95"/>
      <c r="F128" s="23" t="s">
        <v>416</v>
      </c>
      <c r="G128" s="39" t="s">
        <v>418</v>
      </c>
      <c r="H128" s="12" t="s">
        <v>419</v>
      </c>
      <c r="I128" s="23"/>
      <c r="J128" s="33"/>
    </row>
    <row r="129" spans="1:151" s="61" customFormat="1" ht="34.5" customHeight="1" x14ac:dyDescent="0.2">
      <c r="A129" s="95"/>
      <c r="B129" s="95"/>
      <c r="C129" s="95"/>
      <c r="D129" s="95"/>
      <c r="E129" s="95"/>
      <c r="F129" s="69" t="s">
        <v>486</v>
      </c>
      <c r="G129" s="66" t="s">
        <v>209</v>
      </c>
      <c r="H129" s="75" t="s">
        <v>520</v>
      </c>
      <c r="I129" s="66"/>
      <c r="J129" s="139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</row>
    <row r="130" spans="1:151" ht="42.75" customHeight="1" x14ac:dyDescent="0.2">
      <c r="A130" s="91" t="s">
        <v>420</v>
      </c>
      <c r="B130" s="92"/>
      <c r="C130" s="92"/>
      <c r="D130" s="92"/>
      <c r="E130" s="92"/>
      <c r="F130" s="92"/>
      <c r="G130" s="92"/>
      <c r="H130" s="92"/>
      <c r="I130" s="93"/>
      <c r="J130" s="33"/>
    </row>
    <row r="131" spans="1:151" ht="49.5" customHeight="1" x14ac:dyDescent="0.2">
      <c r="A131" s="94" t="s">
        <v>421</v>
      </c>
      <c r="B131" s="95" t="s">
        <v>50</v>
      </c>
      <c r="C131" s="95" t="s">
        <v>422</v>
      </c>
      <c r="D131" s="95" t="s">
        <v>423</v>
      </c>
      <c r="E131" s="95" t="s">
        <v>424</v>
      </c>
      <c r="F131" s="102" t="s">
        <v>425</v>
      </c>
      <c r="G131" s="102" t="s">
        <v>87</v>
      </c>
      <c r="H131" s="95" t="s">
        <v>426</v>
      </c>
      <c r="I131" s="95"/>
      <c r="J131" s="33"/>
    </row>
    <row r="132" spans="1:151" ht="23.25" customHeight="1" x14ac:dyDescent="0.2">
      <c r="A132" s="94"/>
      <c r="B132" s="95"/>
      <c r="C132" s="95"/>
      <c r="D132" s="95"/>
      <c r="E132" s="95"/>
      <c r="F132" s="102"/>
      <c r="G132" s="102"/>
      <c r="H132" s="95"/>
      <c r="I132" s="95"/>
      <c r="J132" s="33"/>
    </row>
    <row r="133" spans="1:151" ht="23.25" customHeight="1" x14ac:dyDescent="0.2">
      <c r="A133" s="94"/>
      <c r="B133" s="95"/>
      <c r="C133" s="95"/>
      <c r="D133" s="95"/>
      <c r="E133" s="95"/>
      <c r="F133" s="22" t="s">
        <v>427</v>
      </c>
      <c r="G133" s="39" t="s">
        <v>209</v>
      </c>
      <c r="H133" s="34" t="s">
        <v>428</v>
      </c>
      <c r="I133" s="23"/>
      <c r="J133" s="33"/>
    </row>
    <row r="134" spans="1:151" ht="23.25" customHeight="1" x14ac:dyDescent="0.2">
      <c r="A134" s="91" t="s">
        <v>429</v>
      </c>
      <c r="B134" s="92"/>
      <c r="C134" s="92"/>
      <c r="D134" s="92"/>
      <c r="E134" s="92"/>
      <c r="F134" s="92"/>
      <c r="G134" s="92"/>
      <c r="H134" s="92"/>
      <c r="I134" s="93"/>
      <c r="J134" s="33"/>
    </row>
    <row r="135" spans="1:151" ht="2.25" hidden="1" customHeight="1" x14ac:dyDescent="0.2">
      <c r="A135" s="94" t="s">
        <v>430</v>
      </c>
      <c r="B135" s="95" t="s">
        <v>50</v>
      </c>
      <c r="C135" s="95" t="s">
        <v>431</v>
      </c>
      <c r="D135" s="95" t="s">
        <v>432</v>
      </c>
      <c r="E135" s="95" t="s">
        <v>433</v>
      </c>
      <c r="F135" s="95" t="s">
        <v>434</v>
      </c>
      <c r="G135" s="95" t="s">
        <v>87</v>
      </c>
      <c r="H135" s="100" t="s">
        <v>484</v>
      </c>
      <c r="I135" s="95"/>
      <c r="J135" s="33"/>
    </row>
    <row r="136" spans="1:151" ht="69.75" customHeight="1" x14ac:dyDescent="0.2">
      <c r="A136" s="94"/>
      <c r="B136" s="95"/>
      <c r="C136" s="95"/>
      <c r="D136" s="95"/>
      <c r="E136" s="95"/>
      <c r="F136" s="95"/>
      <c r="G136" s="95"/>
      <c r="H136" s="101"/>
      <c r="I136" s="95"/>
      <c r="J136" s="33"/>
    </row>
    <row r="137" spans="1:151" ht="27.75" customHeight="1" x14ac:dyDescent="0.2">
      <c r="A137" s="91" t="s">
        <v>435</v>
      </c>
      <c r="B137" s="92"/>
      <c r="C137" s="92"/>
      <c r="D137" s="92"/>
      <c r="E137" s="92"/>
      <c r="F137" s="92"/>
      <c r="G137" s="92"/>
      <c r="H137" s="92"/>
      <c r="I137" s="93"/>
      <c r="J137" s="7"/>
      <c r="K137" s="36"/>
    </row>
    <row r="138" spans="1:151" s="61" customFormat="1" ht="48" customHeight="1" x14ac:dyDescent="0.2">
      <c r="A138" s="65" t="s">
        <v>436</v>
      </c>
      <c r="B138" s="66" t="s">
        <v>50</v>
      </c>
      <c r="C138" s="66" t="s">
        <v>437</v>
      </c>
      <c r="D138" s="66" t="s">
        <v>438</v>
      </c>
      <c r="E138" s="66" t="s">
        <v>439</v>
      </c>
      <c r="F138" s="66" t="s">
        <v>390</v>
      </c>
      <c r="G138" s="66" t="s">
        <v>87</v>
      </c>
      <c r="H138" s="74" t="s">
        <v>391</v>
      </c>
      <c r="I138" s="66"/>
      <c r="J138" s="139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</row>
    <row r="139" spans="1:151" ht="23.25" customHeight="1" x14ac:dyDescent="0.2">
      <c r="A139" s="91" t="s">
        <v>440</v>
      </c>
      <c r="B139" s="92"/>
      <c r="C139" s="92"/>
      <c r="D139" s="92"/>
      <c r="E139" s="92"/>
      <c r="F139" s="92"/>
      <c r="G139" s="92"/>
      <c r="H139" s="92"/>
      <c r="I139" s="93"/>
      <c r="J139" s="33"/>
    </row>
    <row r="140" spans="1:151" s="61" customFormat="1" ht="51.75" customHeight="1" x14ac:dyDescent="0.2">
      <c r="A140" s="65" t="s">
        <v>441</v>
      </c>
      <c r="B140" s="66" t="s">
        <v>50</v>
      </c>
      <c r="C140" s="66" t="s">
        <v>442</v>
      </c>
      <c r="D140" s="66" t="s">
        <v>443</v>
      </c>
      <c r="E140" s="66" t="s">
        <v>444</v>
      </c>
      <c r="F140" s="69" t="s">
        <v>487</v>
      </c>
      <c r="G140" s="66" t="s">
        <v>87</v>
      </c>
      <c r="H140" s="68" t="s">
        <v>517</v>
      </c>
      <c r="I140" s="66"/>
      <c r="J140" s="139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</row>
    <row r="141" spans="1:151" ht="42.75" customHeight="1" x14ac:dyDescent="0.2">
      <c r="A141" s="91" t="s">
        <v>445</v>
      </c>
      <c r="B141" s="92"/>
      <c r="C141" s="92"/>
      <c r="D141" s="92"/>
      <c r="E141" s="92"/>
      <c r="F141" s="92"/>
      <c r="G141" s="92"/>
      <c r="H141" s="92"/>
      <c r="I141" s="93"/>
      <c r="J141" s="33"/>
    </row>
    <row r="142" spans="1:151" ht="44.25" customHeight="1" x14ac:dyDescent="0.2">
      <c r="A142" s="94" t="s">
        <v>446</v>
      </c>
      <c r="B142" s="95" t="s">
        <v>50</v>
      </c>
      <c r="C142" s="95" t="s">
        <v>447</v>
      </c>
      <c r="D142" s="95" t="s">
        <v>448</v>
      </c>
      <c r="E142" s="95" t="s">
        <v>449</v>
      </c>
      <c r="F142" s="97" t="s">
        <v>450</v>
      </c>
      <c r="G142" s="97" t="s">
        <v>451</v>
      </c>
      <c r="H142" s="99" t="str">
        <f>HYPERLINK("mailto:bish@mega.co.za","bish@mega.co.za")</f>
        <v>bish@mega.co.za</v>
      </c>
      <c r="I142" s="97"/>
      <c r="J142" s="33"/>
    </row>
    <row r="143" spans="1:151" ht="14.25" customHeight="1" x14ac:dyDescent="0.2">
      <c r="A143" s="94"/>
      <c r="B143" s="95"/>
      <c r="C143" s="95"/>
      <c r="D143" s="95"/>
      <c r="E143" s="95"/>
      <c r="F143" s="98"/>
      <c r="G143" s="98"/>
      <c r="H143" s="98"/>
      <c r="I143" s="98"/>
      <c r="J143" s="33"/>
    </row>
    <row r="144" spans="1:151" ht="23.25" customHeight="1" x14ac:dyDescent="0.2">
      <c r="A144" s="91" t="s">
        <v>452</v>
      </c>
      <c r="B144" s="92"/>
      <c r="C144" s="92"/>
      <c r="D144" s="92"/>
      <c r="E144" s="92"/>
      <c r="F144" s="92"/>
      <c r="G144" s="92"/>
      <c r="H144" s="92"/>
      <c r="I144" s="93"/>
      <c r="J144" s="33"/>
    </row>
    <row r="145" spans="1:151" ht="45.75" customHeight="1" x14ac:dyDescent="0.2">
      <c r="A145" s="6" t="s">
        <v>453</v>
      </c>
      <c r="B145" s="23" t="s">
        <v>453</v>
      </c>
      <c r="C145" s="23" t="s">
        <v>454</v>
      </c>
      <c r="D145" s="23" t="s">
        <v>454</v>
      </c>
      <c r="E145" s="23" t="s">
        <v>455</v>
      </c>
      <c r="F145" s="23" t="s">
        <v>456</v>
      </c>
      <c r="G145" s="39" t="s">
        <v>41</v>
      </c>
      <c r="H145" s="40" t="str">
        <f>HYPERLINK("mailto:gc.costarica@franchisekollegiet.se","gc.costarica@franchisekollegiet.se costarica@telia.com")</f>
        <v>gc.costarica@franchisekollegiet.se costarica@telia.com</v>
      </c>
      <c r="I145" s="23"/>
      <c r="J145" s="33"/>
    </row>
    <row r="146" spans="1:151" ht="23.25" customHeight="1" x14ac:dyDescent="0.2">
      <c r="A146" s="91" t="s">
        <v>457</v>
      </c>
      <c r="B146" s="92"/>
      <c r="C146" s="92"/>
      <c r="D146" s="92"/>
      <c r="E146" s="92"/>
      <c r="F146" s="92"/>
      <c r="G146" s="92"/>
      <c r="H146" s="92"/>
      <c r="I146" s="93"/>
      <c r="J146" s="33"/>
    </row>
    <row r="147" spans="1:151" ht="42" customHeight="1" x14ac:dyDescent="0.2">
      <c r="A147" s="6" t="s">
        <v>458</v>
      </c>
      <c r="B147" s="23" t="s">
        <v>459</v>
      </c>
      <c r="C147" s="23" t="s">
        <v>460</v>
      </c>
      <c r="D147" s="23" t="s">
        <v>461</v>
      </c>
      <c r="E147" s="23" t="s">
        <v>462</v>
      </c>
      <c r="F147" s="23" t="s">
        <v>463</v>
      </c>
      <c r="G147" s="39" t="s">
        <v>55</v>
      </c>
      <c r="H147" s="40" t="str">
        <f>HYPERLINK("mailto:Embajada.costa.rica@thenet.ch","costa.rica@bluewin.ch / embcr.suiza@gmail.com ")</f>
        <v xml:space="preserve">costa.rica@bluewin.ch / embcr.suiza@gmail.com </v>
      </c>
      <c r="I147" s="23"/>
      <c r="J147" s="33"/>
    </row>
    <row r="148" spans="1:151" ht="27.75" customHeight="1" x14ac:dyDescent="0.2">
      <c r="A148" s="91" t="s">
        <v>464</v>
      </c>
      <c r="B148" s="92"/>
      <c r="C148" s="92"/>
      <c r="D148" s="92"/>
      <c r="E148" s="92"/>
      <c r="F148" s="92"/>
      <c r="G148" s="92"/>
      <c r="H148" s="92"/>
      <c r="I148" s="93"/>
      <c r="J148" s="33"/>
    </row>
    <row r="149" spans="1:151" s="61" customFormat="1" ht="72" customHeight="1" x14ac:dyDescent="0.2">
      <c r="A149" s="65" t="s">
        <v>465</v>
      </c>
      <c r="B149" s="66" t="s">
        <v>50</v>
      </c>
      <c r="C149" s="66" t="s">
        <v>466</v>
      </c>
      <c r="D149" s="66" t="s">
        <v>467</v>
      </c>
      <c r="E149" s="66" t="s">
        <v>468</v>
      </c>
      <c r="F149" s="67" t="s">
        <v>488</v>
      </c>
      <c r="G149" s="66" t="s">
        <v>469</v>
      </c>
      <c r="H149" s="68" t="s">
        <v>489</v>
      </c>
      <c r="I149" s="66"/>
      <c r="J149" s="139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</row>
    <row r="150" spans="1:151" ht="28.5" customHeight="1" x14ac:dyDescent="0.2">
      <c r="A150" s="91" t="s">
        <v>470</v>
      </c>
      <c r="B150" s="92"/>
      <c r="C150" s="92"/>
      <c r="D150" s="92"/>
      <c r="E150" s="92"/>
      <c r="F150" s="92"/>
      <c r="G150" s="92"/>
      <c r="H150" s="92"/>
      <c r="I150" s="93"/>
      <c r="J150" s="33"/>
    </row>
    <row r="151" spans="1:151" s="61" customFormat="1" ht="39" customHeight="1" x14ac:dyDescent="0.2">
      <c r="A151" s="65" t="s">
        <v>471</v>
      </c>
      <c r="B151" s="66" t="s">
        <v>50</v>
      </c>
      <c r="C151" s="66" t="s">
        <v>472</v>
      </c>
      <c r="D151" s="66" t="s">
        <v>473</v>
      </c>
      <c r="E151" s="66" t="s">
        <v>474</v>
      </c>
      <c r="F151" s="69" t="s">
        <v>490</v>
      </c>
      <c r="G151" s="70" t="s">
        <v>492</v>
      </c>
      <c r="H151" s="71" t="s">
        <v>518</v>
      </c>
      <c r="I151" s="66"/>
      <c r="J151" s="139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</row>
    <row r="152" spans="1:151" ht="34.5" customHeight="1" x14ac:dyDescent="0.2">
      <c r="A152" s="91" t="s">
        <v>475</v>
      </c>
      <c r="B152" s="92"/>
      <c r="C152" s="92"/>
      <c r="D152" s="92"/>
      <c r="E152" s="92"/>
      <c r="F152" s="92"/>
      <c r="G152" s="92"/>
      <c r="H152" s="92"/>
      <c r="I152" s="93"/>
      <c r="J152" s="33"/>
    </row>
    <row r="153" spans="1:151" ht="36.75" customHeight="1" x14ac:dyDescent="0.2">
      <c r="A153" s="94" t="s">
        <v>476</v>
      </c>
      <c r="B153" s="95" t="s">
        <v>50</v>
      </c>
      <c r="C153" s="95" t="s">
        <v>477</v>
      </c>
      <c r="D153" s="95" t="s">
        <v>478</v>
      </c>
      <c r="E153" s="95" t="s">
        <v>479</v>
      </c>
      <c r="F153" s="95" t="s">
        <v>480</v>
      </c>
      <c r="G153" s="95" t="s">
        <v>87</v>
      </c>
      <c r="H153" s="96" t="str">
        <f>HYPERLINK("mailto:consulgralcrvene@yahoo.com.mx","consulgralcrvene@yahoo.com.mx ")</f>
        <v xml:space="preserve">consulgralcrvene@yahoo.com.mx </v>
      </c>
      <c r="I153" s="95"/>
      <c r="J153" s="33"/>
    </row>
    <row r="154" spans="1:151" ht="59.25" customHeight="1" x14ac:dyDescent="0.2">
      <c r="A154" s="94"/>
      <c r="B154" s="95"/>
      <c r="C154" s="95"/>
      <c r="D154" s="95"/>
      <c r="E154" s="95"/>
      <c r="F154" s="95"/>
      <c r="G154" s="95"/>
      <c r="H154" s="95"/>
      <c r="I154" s="95"/>
      <c r="J154" s="33"/>
    </row>
    <row r="155" spans="1:151" ht="23.25" customHeight="1" x14ac:dyDescent="0.2">
      <c r="A155" s="10"/>
      <c r="B155" s="10"/>
      <c r="C155" s="10"/>
      <c r="D155" s="10"/>
      <c r="E155" s="10"/>
      <c r="F155" s="10"/>
      <c r="G155" s="58"/>
      <c r="H155" s="52"/>
      <c r="I155" s="10"/>
    </row>
  </sheetData>
  <mergeCells count="159">
    <mergeCell ref="A5:I5"/>
    <mergeCell ref="A7:I7"/>
    <mergeCell ref="A8:I8"/>
    <mergeCell ref="A14:I14"/>
    <mergeCell ref="A16:H16"/>
    <mergeCell ref="A19:I19"/>
    <mergeCell ref="A21:I21"/>
    <mergeCell ref="A23:I23"/>
    <mergeCell ref="A25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8:I28"/>
    <mergeCell ref="A30:I30"/>
    <mergeCell ref="A32:I32"/>
    <mergeCell ref="A33:A34"/>
    <mergeCell ref="B33:B34"/>
    <mergeCell ref="C33:C34"/>
    <mergeCell ref="D33:D34"/>
    <mergeCell ref="E33:E34"/>
    <mergeCell ref="A38:I38"/>
    <mergeCell ref="A39:A40"/>
    <mergeCell ref="B39:B40"/>
    <mergeCell ref="C39:C40"/>
    <mergeCell ref="D39:D40"/>
    <mergeCell ref="E39:E40"/>
    <mergeCell ref="A42:I42"/>
    <mergeCell ref="A44:I44"/>
    <mergeCell ref="A45:A46"/>
    <mergeCell ref="B45:B46"/>
    <mergeCell ref="C45:C46"/>
    <mergeCell ref="D45:D46"/>
    <mergeCell ref="E45:E46"/>
    <mergeCell ref="A47:I47"/>
    <mergeCell ref="A49:I49"/>
    <mergeCell ref="A51:I51"/>
    <mergeCell ref="A53:I53"/>
    <mergeCell ref="A55:I55"/>
    <mergeCell ref="A57:I57"/>
    <mergeCell ref="A59:I59"/>
    <mergeCell ref="A61:I61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A74:A75"/>
    <mergeCell ref="B74:B75"/>
    <mergeCell ref="C74:C75"/>
    <mergeCell ref="D74:D75"/>
    <mergeCell ref="E74:E75"/>
    <mergeCell ref="A66:A67"/>
    <mergeCell ref="B66:B67"/>
    <mergeCell ref="C66:C67"/>
    <mergeCell ref="D66:D67"/>
    <mergeCell ref="E66:E67"/>
    <mergeCell ref="A71:A73"/>
    <mergeCell ref="B71:B73"/>
    <mergeCell ref="C71:C73"/>
    <mergeCell ref="D71:D73"/>
    <mergeCell ref="E71:E73"/>
    <mergeCell ref="A76:I76"/>
    <mergeCell ref="A78:I78"/>
    <mergeCell ref="A79:I79"/>
    <mergeCell ref="A81:I81"/>
    <mergeCell ref="A83:I83"/>
    <mergeCell ref="A85:I85"/>
    <mergeCell ref="A87:I87"/>
    <mergeCell ref="A89:I89"/>
    <mergeCell ref="A91:I91"/>
    <mergeCell ref="A93:I93"/>
    <mergeCell ref="A95:I95"/>
    <mergeCell ref="A96:A97"/>
    <mergeCell ref="B96:B97"/>
    <mergeCell ref="C96:C97"/>
    <mergeCell ref="D96:D97"/>
    <mergeCell ref="E96:E97"/>
    <mergeCell ref="A100:I100"/>
    <mergeCell ref="A102:I102"/>
    <mergeCell ref="A104:I104"/>
    <mergeCell ref="A106:I106"/>
    <mergeCell ref="A108:I108"/>
    <mergeCell ref="A110:I110"/>
    <mergeCell ref="A111:A112"/>
    <mergeCell ref="B111:B112"/>
    <mergeCell ref="C111:C112"/>
    <mergeCell ref="D111:D112"/>
    <mergeCell ref="E111:E112"/>
    <mergeCell ref="A114:I114"/>
    <mergeCell ref="A115:A117"/>
    <mergeCell ref="B115:B117"/>
    <mergeCell ref="C115:C117"/>
    <mergeCell ref="D115:D117"/>
    <mergeCell ref="E115:E117"/>
    <mergeCell ref="A119:I119"/>
    <mergeCell ref="A121:I121"/>
    <mergeCell ref="A123:I123"/>
    <mergeCell ref="A126:I126"/>
    <mergeCell ref="A127:A129"/>
    <mergeCell ref="B127:B129"/>
    <mergeCell ref="C127:C129"/>
    <mergeCell ref="D127:D129"/>
    <mergeCell ref="E127:E129"/>
    <mergeCell ref="A130:I130"/>
    <mergeCell ref="A131:A133"/>
    <mergeCell ref="B131:B133"/>
    <mergeCell ref="C131:C133"/>
    <mergeCell ref="D131:D133"/>
    <mergeCell ref="E131:E133"/>
    <mergeCell ref="F131:F132"/>
    <mergeCell ref="G131:G132"/>
    <mergeCell ref="H131:H132"/>
    <mergeCell ref="I131:I132"/>
    <mergeCell ref="A134:I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A137:I137"/>
    <mergeCell ref="A139:I139"/>
    <mergeCell ref="A141:I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A144:I144"/>
    <mergeCell ref="A146:I146"/>
    <mergeCell ref="A148:I148"/>
    <mergeCell ref="A150:I150"/>
    <mergeCell ref="A152:I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</mergeCells>
  <hyperlinks>
    <hyperlink ref="H135" r:id="rId1"/>
    <hyperlink ref="H52" r:id="rId2"/>
    <hyperlink ref="H149" r:id="rId3"/>
    <hyperlink ref="H68" r:id="rId4" display="concr-us-fl@rree.go.cr"/>
    <hyperlink ref="H69" r:id="rId5" display="concr-us-il@rree.go.cr"/>
    <hyperlink ref="H26" r:id="rId6"/>
    <hyperlink ref="H29" r:id="rId7" display="gsanchez@rree.gocr=HIPERVINCULO(&quot;mailto:embaticabz@gmail.com&quot;;&quot;embaticabz@gmail.com&quot;)"/>
    <hyperlink ref="H48" r:id="rId8"/>
    <hyperlink ref="H50" r:id="rId9"/>
    <hyperlink ref="H71" r:id="rId10"/>
    <hyperlink ref="H140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10" defaultRowHeight="12.75" customHeight="1" x14ac:dyDescent="0.2"/>
  <sheetData>
    <row r="1" spans="1:6" ht="12.75" customHeight="1" x14ac:dyDescent="0.2">
      <c r="A1" s="4"/>
      <c r="B1" s="4"/>
      <c r="C1" s="4"/>
      <c r="D1" s="4"/>
      <c r="E1" s="4"/>
      <c r="F1" s="4"/>
    </row>
    <row r="2" spans="1:6" ht="12.75" customHeight="1" x14ac:dyDescent="0.2">
      <c r="A2" s="4"/>
      <c r="B2" s="4"/>
      <c r="C2" s="4"/>
      <c r="D2" s="4"/>
      <c r="E2" s="4"/>
      <c r="F2" s="4"/>
    </row>
    <row r="3" spans="1:6" ht="12.75" customHeight="1" x14ac:dyDescent="0.2">
      <c r="A3" s="4"/>
      <c r="B3" s="4"/>
      <c r="C3" s="4"/>
      <c r="D3" s="4"/>
      <c r="E3" s="4"/>
      <c r="F3" s="4"/>
    </row>
    <row r="4" spans="1:6" ht="12.75" customHeight="1" x14ac:dyDescent="0.2">
      <c r="A4" s="4"/>
      <c r="B4" s="4"/>
      <c r="C4" s="4"/>
      <c r="D4" s="4"/>
      <c r="E4" s="4"/>
      <c r="F4" s="4"/>
    </row>
    <row r="5" spans="1:6" ht="12.75" customHeight="1" x14ac:dyDescent="0.2">
      <c r="A5" s="4"/>
      <c r="B5" s="4"/>
      <c r="C5" s="4"/>
      <c r="D5" s="4"/>
      <c r="E5" s="4"/>
      <c r="F5" s="4"/>
    </row>
    <row r="6" spans="1:6" ht="12.75" customHeight="1" x14ac:dyDescent="0.2">
      <c r="A6" s="4"/>
      <c r="B6" s="4"/>
      <c r="C6" s="4"/>
      <c r="D6" s="4"/>
      <c r="E6" s="4"/>
      <c r="F6" s="4"/>
    </row>
    <row r="7" spans="1:6" ht="12.75" customHeight="1" x14ac:dyDescent="0.2">
      <c r="A7" s="4"/>
      <c r="B7" s="4"/>
      <c r="C7" s="4"/>
      <c r="D7" s="4"/>
      <c r="E7" s="4"/>
      <c r="F7" s="4"/>
    </row>
    <row r="8" spans="1:6" ht="12.75" customHeight="1" x14ac:dyDescent="0.2">
      <c r="A8" s="4"/>
      <c r="B8" s="4"/>
      <c r="C8" s="4"/>
      <c r="D8" s="4"/>
      <c r="E8" s="4"/>
      <c r="F8" s="4"/>
    </row>
    <row r="9" spans="1:6" ht="12.75" customHeight="1" x14ac:dyDescent="0.2">
      <c r="A9" s="4"/>
      <c r="B9" s="4"/>
      <c r="C9" s="4"/>
      <c r="D9" s="4"/>
      <c r="E9" s="4"/>
      <c r="F9" s="4"/>
    </row>
    <row r="10" spans="1:6" ht="12.75" customHeight="1" x14ac:dyDescent="0.2">
      <c r="A10" s="4"/>
      <c r="B10" s="4"/>
      <c r="C10" s="4"/>
      <c r="D10" s="4"/>
      <c r="E10" s="4"/>
      <c r="F10" s="4"/>
    </row>
    <row r="11" spans="1:6" ht="12.75" customHeight="1" x14ac:dyDescent="0.2">
      <c r="A11" s="4"/>
      <c r="B11" s="4"/>
      <c r="C11" s="4"/>
      <c r="D11" s="4"/>
      <c r="E11" s="4"/>
      <c r="F11" s="4"/>
    </row>
    <row r="12" spans="1:6" ht="12.75" customHeight="1" x14ac:dyDescent="0.2">
      <c r="A12" s="4"/>
      <c r="B12" s="4"/>
      <c r="C12" s="4"/>
      <c r="D12" s="4"/>
      <c r="E12" s="4"/>
      <c r="F12" s="4"/>
    </row>
    <row r="13" spans="1:6" ht="12.75" customHeight="1" x14ac:dyDescent="0.2">
      <c r="A13" s="4"/>
      <c r="B13" s="4"/>
      <c r="C13" s="4"/>
      <c r="D13" s="4"/>
      <c r="E13" s="4"/>
      <c r="F13" s="4"/>
    </row>
    <row r="14" spans="1:6" ht="12.75" customHeight="1" x14ac:dyDescent="0.2">
      <c r="A14" s="4"/>
      <c r="B14" s="4"/>
      <c r="C14" s="4"/>
      <c r="D14" s="4"/>
      <c r="E14" s="4"/>
      <c r="F14" s="4"/>
    </row>
    <row r="15" spans="1:6" ht="12.75" customHeight="1" x14ac:dyDescent="0.2">
      <c r="A15" s="4"/>
      <c r="B15" s="4"/>
      <c r="C15" s="4"/>
      <c r="D15" s="4"/>
      <c r="E15" s="4"/>
      <c r="F15" s="4"/>
    </row>
    <row r="16" spans="1:6" ht="12.75" customHeight="1" x14ac:dyDescent="0.2">
      <c r="A16" s="4"/>
      <c r="B16" s="4"/>
      <c r="C16" s="4"/>
      <c r="D16" s="4"/>
      <c r="E16" s="4"/>
      <c r="F16" s="4"/>
    </row>
    <row r="17" spans="1:6" ht="12.75" customHeight="1" x14ac:dyDescent="0.2">
      <c r="A17" s="4"/>
      <c r="B17" s="4"/>
      <c r="C17" s="4"/>
      <c r="D17" s="4"/>
      <c r="E17" s="4"/>
      <c r="F17" s="4"/>
    </row>
    <row r="18" spans="1:6" ht="12.75" customHeight="1" x14ac:dyDescent="0.2">
      <c r="A18" s="4"/>
      <c r="B18" s="4"/>
      <c r="C18" s="4"/>
      <c r="D18" s="4"/>
      <c r="E18" s="4"/>
      <c r="F18" s="4"/>
    </row>
    <row r="19" spans="1:6" ht="12.75" customHeight="1" x14ac:dyDescent="0.2">
      <c r="A19" s="4"/>
      <c r="B19" s="4"/>
      <c r="C19" s="4"/>
      <c r="D19" s="4"/>
      <c r="E19" s="4"/>
      <c r="F19" s="4"/>
    </row>
    <row r="20" spans="1:6" ht="12.75" customHeight="1" x14ac:dyDescent="0.2">
      <c r="A20" s="4"/>
      <c r="B20" s="4"/>
      <c r="C20" s="4"/>
      <c r="D20" s="4"/>
      <c r="E20" s="4"/>
      <c r="F2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10" defaultRowHeight="12.75" customHeight="1" x14ac:dyDescent="0.2"/>
  <sheetData>
    <row r="1" spans="1:6" ht="12.75" customHeight="1" x14ac:dyDescent="0.2">
      <c r="A1" s="4"/>
      <c r="B1" s="4"/>
      <c r="C1" s="4"/>
      <c r="D1" s="4"/>
      <c r="E1" s="4"/>
      <c r="F1" s="4"/>
    </row>
    <row r="2" spans="1:6" ht="12.75" customHeight="1" x14ac:dyDescent="0.2">
      <c r="A2" s="4"/>
      <c r="B2" s="4"/>
      <c r="C2" s="4"/>
      <c r="D2" s="4"/>
      <c r="E2" s="4"/>
      <c r="F2" s="4"/>
    </row>
    <row r="3" spans="1:6" ht="12.75" customHeight="1" x14ac:dyDescent="0.2">
      <c r="A3" s="4"/>
      <c r="B3" s="4"/>
      <c r="C3" s="4"/>
      <c r="D3" s="4"/>
      <c r="E3" s="4"/>
      <c r="F3" s="4"/>
    </row>
    <row r="4" spans="1:6" ht="12.75" customHeight="1" x14ac:dyDescent="0.2">
      <c r="A4" s="4"/>
      <c r="B4" s="4"/>
      <c r="C4" s="4"/>
      <c r="D4" s="4"/>
      <c r="E4" s="4"/>
      <c r="F4" s="4"/>
    </row>
    <row r="5" spans="1:6" ht="12.75" customHeight="1" x14ac:dyDescent="0.2">
      <c r="A5" s="4"/>
      <c r="B5" s="4"/>
      <c r="C5" s="4"/>
      <c r="D5" s="4"/>
      <c r="E5" s="4"/>
      <c r="F5" s="4"/>
    </row>
    <row r="6" spans="1:6" ht="12.75" customHeight="1" x14ac:dyDescent="0.2">
      <c r="A6" s="4"/>
      <c r="B6" s="4"/>
      <c r="C6" s="4"/>
      <c r="D6" s="4"/>
      <c r="E6" s="4"/>
      <c r="F6" s="4"/>
    </row>
    <row r="7" spans="1:6" ht="12.75" customHeight="1" x14ac:dyDescent="0.2">
      <c r="A7" s="4"/>
      <c r="B7" s="4"/>
      <c r="C7" s="4"/>
      <c r="D7" s="4"/>
      <c r="E7" s="4"/>
      <c r="F7" s="4"/>
    </row>
    <row r="8" spans="1:6" ht="12.75" customHeight="1" x14ac:dyDescent="0.2">
      <c r="A8" s="4"/>
      <c r="B8" s="4"/>
      <c r="C8" s="4"/>
      <c r="D8" s="4"/>
      <c r="E8" s="4"/>
      <c r="F8" s="4"/>
    </row>
    <row r="9" spans="1:6" ht="12.75" customHeight="1" x14ac:dyDescent="0.2">
      <c r="A9" s="4"/>
      <c r="B9" s="4"/>
      <c r="C9" s="4"/>
      <c r="D9" s="4"/>
      <c r="E9" s="4"/>
      <c r="F9" s="4"/>
    </row>
    <row r="10" spans="1:6" ht="12.75" customHeight="1" x14ac:dyDescent="0.2">
      <c r="A10" s="4"/>
      <c r="B10" s="4"/>
      <c r="C10" s="4"/>
      <c r="D10" s="4"/>
      <c r="E10" s="4"/>
      <c r="F10" s="4"/>
    </row>
    <row r="11" spans="1:6" ht="12.75" customHeight="1" x14ac:dyDescent="0.2">
      <c r="A11" s="4"/>
      <c r="B11" s="4"/>
      <c r="C11" s="4"/>
      <c r="D11" s="4"/>
      <c r="E11" s="4"/>
      <c r="F11" s="4"/>
    </row>
    <row r="12" spans="1:6" ht="12.75" customHeight="1" x14ac:dyDescent="0.2">
      <c r="A12" s="4"/>
      <c r="B12" s="4"/>
      <c r="C12" s="4"/>
      <c r="D12" s="4"/>
      <c r="E12" s="4"/>
      <c r="F12" s="4"/>
    </row>
    <row r="13" spans="1:6" ht="12.75" customHeight="1" x14ac:dyDescent="0.2">
      <c r="A13" s="4"/>
      <c r="B13" s="4"/>
      <c r="C13" s="4"/>
      <c r="D13" s="4"/>
      <c r="E13" s="4"/>
      <c r="F13" s="4"/>
    </row>
    <row r="14" spans="1:6" ht="12.75" customHeight="1" x14ac:dyDescent="0.2">
      <c r="A14" s="4"/>
      <c r="B14" s="4"/>
      <c r="C14" s="4"/>
      <c r="D14" s="4"/>
      <c r="E14" s="4"/>
      <c r="F14" s="4"/>
    </row>
    <row r="15" spans="1:6" ht="12.75" customHeight="1" x14ac:dyDescent="0.2">
      <c r="A15" s="4"/>
      <c r="B15" s="4"/>
      <c r="C15" s="4"/>
      <c r="D15" s="4"/>
      <c r="E15" s="4"/>
      <c r="F15" s="4"/>
    </row>
    <row r="16" spans="1:6" ht="12.75" customHeight="1" x14ac:dyDescent="0.2">
      <c r="A16" s="4"/>
      <c r="B16" s="4"/>
      <c r="C16" s="4"/>
      <c r="D16" s="4"/>
      <c r="E16" s="4"/>
      <c r="F16" s="4"/>
    </row>
    <row r="17" spans="1:6" ht="12.75" customHeight="1" x14ac:dyDescent="0.2">
      <c r="A17" s="4"/>
      <c r="B17" s="4"/>
      <c r="C17" s="4"/>
      <c r="D17" s="4"/>
      <c r="E17" s="4"/>
      <c r="F17" s="4"/>
    </row>
    <row r="18" spans="1:6" ht="12.75" customHeight="1" x14ac:dyDescent="0.2">
      <c r="A18" s="4"/>
      <c r="B18" s="4"/>
      <c r="C18" s="4"/>
      <c r="D18" s="4"/>
      <c r="E18" s="4"/>
      <c r="F18" s="4"/>
    </row>
    <row r="19" spans="1:6" ht="12.75" customHeight="1" x14ac:dyDescent="0.2">
      <c r="A19" s="4"/>
      <c r="B19" s="4"/>
      <c r="C19" s="4"/>
      <c r="D19" s="4"/>
      <c r="E19" s="4"/>
      <c r="F19" s="4"/>
    </row>
    <row r="20" spans="1:6" ht="12.75" customHeight="1" x14ac:dyDescent="0.2">
      <c r="A20" s="4"/>
      <c r="B20" s="4"/>
      <c r="C20" s="4"/>
      <c r="D20" s="4"/>
      <c r="E20" s="4"/>
      <c r="F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Quintanilla Alpizar</dc:creator>
  <cp:lastModifiedBy>Mariela Naranjo Rivera</cp:lastModifiedBy>
  <dcterms:created xsi:type="dcterms:W3CDTF">2013-09-23T15:48:17Z</dcterms:created>
  <dcterms:modified xsi:type="dcterms:W3CDTF">2014-10-06T16:26:10Z</dcterms:modified>
</cp:coreProperties>
</file>